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MVM\CollegeOffice\ECT Unit\SOPs\Finalised SOP and WPD\TM\Supporting Documents and Templates\Current\01. Trackers\"/>
    </mc:Choice>
  </mc:AlternateContent>
  <xr:revisionPtr revIDLastSave="0" documentId="13_ncr:1_{981FB45C-A974-4E5E-AFE2-0EA26B654DA5}" xr6:coauthVersionLast="47" xr6:coauthVersionMax="47" xr10:uidLastSave="{00000000-0000-0000-0000-000000000000}"/>
  <bookViews>
    <workbookView xWindow="28692" yWindow="-108" windowWidth="29016" windowHeight="15816" xr2:uid="{00000000-000D-0000-FFFF-FFFF00000000}"/>
  </bookViews>
  <sheets>
    <sheet name="Study Overview" sheetId="5" r:id="rId1"/>
    <sheet name="Gantt Chart" sheetId="3" r:id="rId2"/>
    <sheet name="Projected Feasibility Recruited" sheetId="7" r:id="rId3"/>
    <sheet name="Grant Projected recruitment" sheetId="10" r:id="rId4"/>
    <sheet name="Actual Recruitment by Site" sheetId="6" r:id="rId5"/>
    <sheet name="Projected vs Actual by Site" sheetId="11" r:id="rId6"/>
    <sheet name="Adjusted Projection by Site" sheetId="9" r:id="rId7"/>
    <sheet name="Final follow up_completed" sheetId="1" r:id="rId8"/>
    <sheet name="Screening_Washout" sheetId="4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C48" i="1"/>
  <c r="C4" i="4" l="1"/>
  <c r="C4" i="1"/>
  <c r="C5" i="9"/>
  <c r="A2" i="11"/>
  <c r="C5" i="7"/>
  <c r="C5" i="10"/>
  <c r="C5" i="6"/>
  <c r="K10" i="5"/>
  <c r="A1" i="3"/>
  <c r="D9" i="11"/>
  <c r="B10" i="11" l="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9" i="11"/>
  <c r="B9" i="11"/>
  <c r="BA5" i="4" l="1"/>
  <c r="BB5" i="4"/>
  <c r="BC5" i="4"/>
  <c r="BD5" i="4"/>
  <c r="BE5" i="4"/>
  <c r="BF5" i="4"/>
  <c r="BG5" i="4"/>
  <c r="BH5" i="4"/>
  <c r="BI5" i="4"/>
  <c r="BJ5" i="4"/>
  <c r="BA6" i="4"/>
  <c r="BB6" i="4"/>
  <c r="BC6" i="4"/>
  <c r="BD6" i="4"/>
  <c r="BE6" i="4"/>
  <c r="BF6" i="4"/>
  <c r="BG6" i="4"/>
  <c r="BH6" i="4"/>
  <c r="BI6" i="4"/>
  <c r="BJ6" i="4"/>
  <c r="BA46" i="4"/>
  <c r="BA47" i="4" s="1"/>
  <c r="BB46" i="4"/>
  <c r="BC46" i="4"/>
  <c r="BD46" i="4"/>
  <c r="BE46" i="4"/>
  <c r="BE47" i="4" s="1"/>
  <c r="BF46" i="4"/>
  <c r="BF47" i="4" s="1"/>
  <c r="BG46" i="4"/>
  <c r="BH46" i="4"/>
  <c r="BH47" i="4" s="1"/>
  <c r="BI46" i="4"/>
  <c r="BI48" i="4" s="1"/>
  <c r="BJ46" i="4"/>
  <c r="BB47" i="4"/>
  <c r="BC47" i="4"/>
  <c r="BD47" i="4"/>
  <c r="BG47" i="4"/>
  <c r="BJ47" i="4"/>
  <c r="BA48" i="4"/>
  <c r="BB48" i="4"/>
  <c r="BC48" i="4"/>
  <c r="BD48" i="4"/>
  <c r="BE48" i="4"/>
  <c r="BG48" i="4"/>
  <c r="BH48" i="4"/>
  <c r="BJ48" i="4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AV46" i="4"/>
  <c r="AW46" i="4"/>
  <c r="AX46" i="4"/>
  <c r="AX47" i="4" s="1"/>
  <c r="AY46" i="4"/>
  <c r="AY48" i="4" s="1"/>
  <c r="AZ46" i="4"/>
  <c r="AV47" i="4"/>
  <c r="AW47" i="4"/>
  <c r="AZ47" i="4"/>
  <c r="AV48" i="4"/>
  <c r="AW48" i="4"/>
  <c r="AX48" i="4"/>
  <c r="AZ4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8" i="4"/>
  <c r="BK7" i="4"/>
  <c r="BL7" i="4" s="1"/>
  <c r="K46" i="4"/>
  <c r="K47" i="4" s="1"/>
  <c r="L46" i="4"/>
  <c r="L47" i="4" s="1"/>
  <c r="M46" i="4"/>
  <c r="M47" i="4" s="1"/>
  <c r="N46" i="4"/>
  <c r="N48" i="4" s="1"/>
  <c r="O46" i="4"/>
  <c r="O48" i="4" s="1"/>
  <c r="P46" i="4"/>
  <c r="P48" i="4" s="1"/>
  <c r="Q46" i="4"/>
  <c r="Q48" i="4" s="1"/>
  <c r="R46" i="4"/>
  <c r="R47" i="4" s="1"/>
  <c r="S46" i="4"/>
  <c r="S48" i="4" s="1"/>
  <c r="T46" i="4"/>
  <c r="T48" i="4" s="1"/>
  <c r="U46" i="4"/>
  <c r="U48" i="4" s="1"/>
  <c r="V46" i="4"/>
  <c r="V48" i="4" s="1"/>
  <c r="W46" i="4"/>
  <c r="W48" i="4" s="1"/>
  <c r="X46" i="4"/>
  <c r="X47" i="4" s="1"/>
  <c r="Y46" i="4"/>
  <c r="Y48" i="4" s="1"/>
  <c r="Z46" i="4"/>
  <c r="Z47" i="4" s="1"/>
  <c r="AA46" i="4"/>
  <c r="AA47" i="4" s="1"/>
  <c r="AB46" i="4"/>
  <c r="AB48" i="4" s="1"/>
  <c r="AC46" i="4"/>
  <c r="AC47" i="4" s="1"/>
  <c r="AD46" i="4"/>
  <c r="AD48" i="4" s="1"/>
  <c r="AE46" i="4"/>
  <c r="AE48" i="4" s="1"/>
  <c r="AF46" i="4"/>
  <c r="AF48" i="4" s="1"/>
  <c r="AG46" i="4"/>
  <c r="AG48" i="4" s="1"/>
  <c r="AH46" i="4"/>
  <c r="AH48" i="4" s="1"/>
  <c r="AI46" i="4"/>
  <c r="AI48" i="4" s="1"/>
  <c r="AJ46" i="4"/>
  <c r="AJ48" i="4" s="1"/>
  <c r="AK46" i="4"/>
  <c r="AK48" i="4" s="1"/>
  <c r="AL46" i="4"/>
  <c r="AL48" i="4" s="1"/>
  <c r="AM46" i="4"/>
  <c r="AM48" i="4" s="1"/>
  <c r="AN46" i="4"/>
  <c r="AN47" i="4" s="1"/>
  <c r="AO46" i="4"/>
  <c r="AO48" i="4" s="1"/>
  <c r="AP46" i="4"/>
  <c r="AP48" i="4" s="1"/>
  <c r="AQ46" i="4"/>
  <c r="AQ47" i="4" s="1"/>
  <c r="AR46" i="4"/>
  <c r="AR47" i="4" s="1"/>
  <c r="AS46" i="4"/>
  <c r="AS47" i="4" s="1"/>
  <c r="AT46" i="4"/>
  <c r="AT48" i="4" s="1"/>
  <c r="AU46" i="4"/>
  <c r="AU48" i="4" s="1"/>
  <c r="Q47" i="4"/>
  <c r="T47" i="4"/>
  <c r="AJ47" i="4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V6" i="10"/>
  <c r="AW6" i="10"/>
  <c r="AX6" i="10"/>
  <c r="AY6" i="10"/>
  <c r="AZ6" i="10"/>
  <c r="BA6" i="10"/>
  <c r="BB6" i="10"/>
  <c r="BC6" i="10"/>
  <c r="BD6" i="10"/>
  <c r="BE6" i="10"/>
  <c r="BF6" i="10"/>
  <c r="BG6" i="10"/>
  <c r="BH6" i="10"/>
  <c r="BI6" i="10"/>
  <c r="BJ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AQ7" i="10"/>
  <c r="AR7" i="10"/>
  <c r="AS7" i="10"/>
  <c r="AT7" i="10"/>
  <c r="AU7" i="10"/>
  <c r="AV7" i="10"/>
  <c r="AW7" i="10"/>
  <c r="AX7" i="10"/>
  <c r="AY7" i="10"/>
  <c r="AZ7" i="10"/>
  <c r="BA7" i="10"/>
  <c r="BB7" i="10"/>
  <c r="BC7" i="10"/>
  <c r="BD7" i="10"/>
  <c r="BE7" i="10"/>
  <c r="BF7" i="10"/>
  <c r="BG7" i="10"/>
  <c r="BH7" i="10"/>
  <c r="BI7" i="10"/>
  <c r="BJ7" i="10"/>
  <c r="C7" i="10"/>
  <c r="C7" i="11"/>
  <c r="K7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L9" i="11"/>
  <c r="C9" i="11" l="1"/>
  <c r="K9" i="11" s="1"/>
  <c r="BI47" i="4"/>
  <c r="BF48" i="4"/>
  <c r="AY47" i="4"/>
  <c r="AK47" i="4"/>
  <c r="AA48" i="4"/>
  <c r="AI47" i="4"/>
  <c r="U47" i="4"/>
  <c r="AC48" i="4"/>
  <c r="Z48" i="4"/>
  <c r="R48" i="4"/>
  <c r="AP47" i="4"/>
  <c r="Y47" i="4"/>
  <c r="AG47" i="4"/>
  <c r="AO47" i="4"/>
  <c r="AH47" i="4"/>
  <c r="AS48" i="4"/>
  <c r="S47" i="4"/>
  <c r="AF47" i="4"/>
  <c r="AN48" i="4"/>
  <c r="AB47" i="4"/>
  <c r="P47" i="4"/>
  <c r="L48" i="4"/>
  <c r="X48" i="4"/>
  <c r="AR48" i="4"/>
  <c r="AQ48" i="4"/>
  <c r="AU47" i="4"/>
  <c r="AM47" i="4"/>
  <c r="AE47" i="4"/>
  <c r="W47" i="4"/>
  <c r="O47" i="4"/>
  <c r="AT47" i="4"/>
  <c r="AL47" i="4"/>
  <c r="AD47" i="4"/>
  <c r="V47" i="4"/>
  <c r="N47" i="4"/>
  <c r="L10" i="11"/>
  <c r="L11" i="11" s="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L34" i="11" s="1"/>
  <c r="L35" i="11" s="1"/>
  <c r="L36" i="11" s="1"/>
  <c r="L37" i="11" s="1"/>
  <c r="L38" i="11" s="1"/>
  <c r="L39" i="11" s="1"/>
  <c r="L40" i="11" s="1"/>
  <c r="L41" i="11" s="1"/>
  <c r="L42" i="11" s="1"/>
  <c r="L43" i="11" s="1"/>
  <c r="L44" i="11" s="1"/>
  <c r="L45" i="11" s="1"/>
  <c r="C24" i="11"/>
  <c r="C39" i="11"/>
  <c r="C23" i="11"/>
  <c r="C38" i="11"/>
  <c r="C30" i="11"/>
  <c r="C22" i="11"/>
  <c r="C14" i="11"/>
  <c r="C32" i="11"/>
  <c r="C31" i="11"/>
  <c r="C15" i="11"/>
  <c r="C45" i="11"/>
  <c r="C37" i="11"/>
  <c r="C29" i="11"/>
  <c r="C21" i="11"/>
  <c r="C13" i="11"/>
  <c r="C16" i="11"/>
  <c r="C44" i="11"/>
  <c r="C36" i="11"/>
  <c r="C28" i="11"/>
  <c r="C20" i="11"/>
  <c r="C12" i="11"/>
  <c r="C43" i="11"/>
  <c r="C35" i="11"/>
  <c r="C27" i="11"/>
  <c r="C19" i="11"/>
  <c r="C11" i="11"/>
  <c r="C40" i="11"/>
  <c r="C42" i="11"/>
  <c r="C34" i="11"/>
  <c r="C26" i="11"/>
  <c r="C18" i="11"/>
  <c r="C10" i="11"/>
  <c r="C41" i="11"/>
  <c r="C33" i="11"/>
  <c r="C25" i="11"/>
  <c r="C17" i="11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V47" i="9"/>
  <c r="W47" i="9"/>
  <c r="X47" i="9"/>
  <c r="Y47" i="9"/>
  <c r="Z47" i="9"/>
  <c r="AA47" i="9"/>
  <c r="AB47" i="9"/>
  <c r="AC47" i="9"/>
  <c r="AD47" i="9"/>
  <c r="AE47" i="9"/>
  <c r="AF47" i="9"/>
  <c r="AG47" i="9"/>
  <c r="AH47" i="9"/>
  <c r="AI47" i="9"/>
  <c r="AJ47" i="9"/>
  <c r="AK47" i="9"/>
  <c r="AL47" i="9"/>
  <c r="AM47" i="9"/>
  <c r="AN47" i="9"/>
  <c r="AO47" i="9"/>
  <c r="AP47" i="9"/>
  <c r="AQ47" i="9"/>
  <c r="AR47" i="9"/>
  <c r="AS47" i="9"/>
  <c r="AT47" i="9"/>
  <c r="AU47" i="9"/>
  <c r="AV47" i="9"/>
  <c r="AW47" i="9"/>
  <c r="AX47" i="9"/>
  <c r="AY47" i="9"/>
  <c r="AZ47" i="9"/>
  <c r="BA47" i="9"/>
  <c r="BB47" i="9"/>
  <c r="BC47" i="9"/>
  <c r="BD47" i="9"/>
  <c r="BE47" i="9"/>
  <c r="BF47" i="9"/>
  <c r="BG47" i="9"/>
  <c r="BH47" i="9"/>
  <c r="BI47" i="9"/>
  <c r="BJ47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AH48" i="9"/>
  <c r="AI48" i="9"/>
  <c r="AJ48" i="9"/>
  <c r="AK48" i="9"/>
  <c r="AL48" i="9"/>
  <c r="AM48" i="9"/>
  <c r="AN48" i="9"/>
  <c r="AO48" i="9"/>
  <c r="AP48" i="9"/>
  <c r="AQ48" i="9"/>
  <c r="AR48" i="9"/>
  <c r="AS48" i="9"/>
  <c r="AT48" i="9"/>
  <c r="AU48" i="9"/>
  <c r="AV48" i="9"/>
  <c r="AW48" i="9"/>
  <c r="AX48" i="9"/>
  <c r="AY48" i="9"/>
  <c r="AZ48" i="9"/>
  <c r="BA48" i="9"/>
  <c r="BB48" i="9"/>
  <c r="BC48" i="9"/>
  <c r="BD48" i="9"/>
  <c r="BE48" i="9"/>
  <c r="BF48" i="9"/>
  <c r="BG48" i="9"/>
  <c r="BH48" i="9"/>
  <c r="BI48" i="9"/>
  <c r="BJ48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AN49" i="9"/>
  <c r="AO49" i="9"/>
  <c r="AP49" i="9"/>
  <c r="AQ49" i="9"/>
  <c r="AR49" i="9"/>
  <c r="AS49" i="9"/>
  <c r="AT49" i="9"/>
  <c r="AU49" i="9"/>
  <c r="AV49" i="9"/>
  <c r="AW49" i="9"/>
  <c r="AX49" i="9"/>
  <c r="AY49" i="9"/>
  <c r="AZ49" i="9"/>
  <c r="BA49" i="9"/>
  <c r="BB49" i="9"/>
  <c r="BC49" i="9"/>
  <c r="BD49" i="9"/>
  <c r="BE49" i="9"/>
  <c r="BF49" i="9"/>
  <c r="BG49" i="9"/>
  <c r="BH49" i="9"/>
  <c r="BI49" i="9"/>
  <c r="BJ49" i="9"/>
  <c r="C47" i="9"/>
  <c r="C49" i="9"/>
  <c r="C48" i="9"/>
  <c r="C47" i="6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U48" i="10"/>
  <c r="AV48" i="10"/>
  <c r="AW48" i="10"/>
  <c r="AX48" i="10"/>
  <c r="AY48" i="10"/>
  <c r="AZ48" i="10"/>
  <c r="BA48" i="10"/>
  <c r="BB48" i="10"/>
  <c r="BC48" i="10"/>
  <c r="BD48" i="10"/>
  <c r="BE48" i="10"/>
  <c r="BF48" i="10"/>
  <c r="BG48" i="10"/>
  <c r="BH48" i="10"/>
  <c r="BI48" i="10"/>
  <c r="BJ48" i="10"/>
  <c r="C48" i="10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AO49" i="7"/>
  <c r="AP49" i="7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C47" i="7"/>
  <c r="C49" i="7"/>
  <c r="AU6" i="9"/>
  <c r="AV6" i="9"/>
  <c r="AW6" i="9"/>
  <c r="AX6" i="9"/>
  <c r="AY6" i="9"/>
  <c r="AZ6" i="9"/>
  <c r="BA6" i="9"/>
  <c r="BB6" i="9"/>
  <c r="BC6" i="9"/>
  <c r="BD6" i="9"/>
  <c r="BE6" i="9"/>
  <c r="BF6" i="9"/>
  <c r="BG6" i="9"/>
  <c r="BH6" i="9"/>
  <c r="BI6" i="9"/>
  <c r="BJ6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AL6" i="9"/>
  <c r="AM6" i="9"/>
  <c r="AN6" i="9"/>
  <c r="AO6" i="9"/>
  <c r="AP6" i="9"/>
  <c r="AQ6" i="9"/>
  <c r="AR6" i="9"/>
  <c r="AS6" i="9"/>
  <c r="AT6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12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C53" i="6" l="1"/>
  <c r="C49" i="1" s="1"/>
  <c r="K10" i="1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K41" i="11" s="1"/>
  <c r="K42" i="11" s="1"/>
  <c r="K43" i="11" s="1"/>
  <c r="K44" i="11" s="1"/>
  <c r="K45" i="11" s="1"/>
  <c r="C6" i="10" l="1"/>
  <c r="BJ47" i="10"/>
  <c r="BI47" i="10"/>
  <c r="BH47" i="10"/>
  <c r="BG47" i="10"/>
  <c r="BF47" i="10"/>
  <c r="BE47" i="10"/>
  <c r="BD47" i="10"/>
  <c r="BC47" i="10"/>
  <c r="BB47" i="10"/>
  <c r="BA47" i="10"/>
  <c r="AZ47" i="10"/>
  <c r="AY47" i="10"/>
  <c r="AX47" i="10"/>
  <c r="AW47" i="10"/>
  <c r="AV47" i="10"/>
  <c r="AU47" i="10"/>
  <c r="AT47" i="10"/>
  <c r="AS47" i="10"/>
  <c r="AR47" i="10"/>
  <c r="AQ47" i="10"/>
  <c r="AP47" i="10"/>
  <c r="AO47" i="10"/>
  <c r="AN47" i="10"/>
  <c r="AM47" i="10"/>
  <c r="AL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K46" i="10"/>
  <c r="B46" i="10"/>
  <c r="A46" i="10"/>
  <c r="BK45" i="10"/>
  <c r="B45" i="10"/>
  <c r="A45" i="10"/>
  <c r="BK44" i="10"/>
  <c r="B44" i="10"/>
  <c r="A44" i="10"/>
  <c r="BK43" i="10"/>
  <c r="B43" i="10"/>
  <c r="A43" i="10"/>
  <c r="BK42" i="10"/>
  <c r="B42" i="10"/>
  <c r="A42" i="10"/>
  <c r="BK41" i="10"/>
  <c r="B41" i="10"/>
  <c r="A41" i="10"/>
  <c r="BK40" i="10"/>
  <c r="B40" i="10"/>
  <c r="A40" i="10"/>
  <c r="BK39" i="10"/>
  <c r="B39" i="10"/>
  <c r="A39" i="10"/>
  <c r="BK38" i="10"/>
  <c r="B38" i="10"/>
  <c r="A38" i="10"/>
  <c r="BK37" i="10"/>
  <c r="B37" i="10"/>
  <c r="A37" i="10"/>
  <c r="BK36" i="10"/>
  <c r="B36" i="10"/>
  <c r="A36" i="10"/>
  <c r="BK35" i="10"/>
  <c r="B35" i="10"/>
  <c r="A35" i="10"/>
  <c r="BK34" i="10"/>
  <c r="B34" i="10"/>
  <c r="A34" i="10"/>
  <c r="BK33" i="10"/>
  <c r="B33" i="10"/>
  <c r="A33" i="10"/>
  <c r="BK32" i="10"/>
  <c r="B32" i="10"/>
  <c r="A32" i="10"/>
  <c r="BK31" i="10"/>
  <c r="B31" i="10"/>
  <c r="A31" i="10"/>
  <c r="BK30" i="10"/>
  <c r="B30" i="10"/>
  <c r="A30" i="10"/>
  <c r="BK29" i="10"/>
  <c r="B29" i="10"/>
  <c r="A29" i="10"/>
  <c r="BK28" i="10"/>
  <c r="B28" i="10"/>
  <c r="A28" i="10"/>
  <c r="BK27" i="10"/>
  <c r="B27" i="10"/>
  <c r="A27" i="10"/>
  <c r="BK26" i="10"/>
  <c r="B26" i="10"/>
  <c r="A26" i="10"/>
  <c r="BK25" i="10"/>
  <c r="B25" i="10"/>
  <c r="A25" i="10"/>
  <c r="BK24" i="10"/>
  <c r="B24" i="10"/>
  <c r="A24" i="10"/>
  <c r="BK23" i="10"/>
  <c r="B23" i="10"/>
  <c r="A23" i="10"/>
  <c r="BK22" i="10"/>
  <c r="B22" i="10"/>
  <c r="A22" i="10"/>
  <c r="BK21" i="10"/>
  <c r="B21" i="10"/>
  <c r="A21" i="10"/>
  <c r="BK20" i="10"/>
  <c r="B20" i="10"/>
  <c r="A20" i="10"/>
  <c r="BK19" i="10"/>
  <c r="B19" i="10"/>
  <c r="A19" i="10"/>
  <c r="BK18" i="10"/>
  <c r="B18" i="10"/>
  <c r="A18" i="10"/>
  <c r="BK17" i="10"/>
  <c r="B17" i="10"/>
  <c r="A17" i="10"/>
  <c r="BK16" i="10"/>
  <c r="B16" i="10"/>
  <c r="A16" i="10"/>
  <c r="BK15" i="10"/>
  <c r="B15" i="10"/>
  <c r="A15" i="10"/>
  <c r="BK14" i="10"/>
  <c r="B14" i="10"/>
  <c r="A14" i="10"/>
  <c r="BK13" i="10"/>
  <c r="B13" i="10"/>
  <c r="A13" i="10"/>
  <c r="BK12" i="10"/>
  <c r="B12" i="10"/>
  <c r="A12" i="10"/>
  <c r="BK11" i="10"/>
  <c r="B11" i="10"/>
  <c r="A11" i="10"/>
  <c r="BK10" i="10"/>
  <c r="B10" i="10"/>
  <c r="A10" i="10"/>
  <c r="BK9" i="10"/>
  <c r="B9" i="10"/>
  <c r="A9" i="10"/>
  <c r="BK8" i="10"/>
  <c r="BL8" i="10" s="1"/>
  <c r="BM8" i="10" s="1"/>
  <c r="B8" i="10"/>
  <c r="A8" i="10"/>
  <c r="BK47" i="10" l="1"/>
  <c r="BM47" i="10" s="1"/>
  <c r="BL9" i="10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I46" i="1"/>
  <c r="BJ6" i="6"/>
  <c r="BJ7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AT6" i="6"/>
  <c r="AU6" i="6"/>
  <c r="AV6" i="6"/>
  <c r="AW6" i="6"/>
  <c r="AX6" i="6"/>
  <c r="AY6" i="6"/>
  <c r="AZ6" i="6"/>
  <c r="BA6" i="6"/>
  <c r="BB6" i="6"/>
  <c r="BC6" i="6"/>
  <c r="BD6" i="6"/>
  <c r="BE6" i="6"/>
  <c r="BF6" i="6"/>
  <c r="BG6" i="6"/>
  <c r="BH6" i="6"/>
  <c r="BI6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J50" i="6"/>
  <c r="K50" i="6"/>
  <c r="K51" i="6" s="1"/>
  <c r="L50" i="6"/>
  <c r="L51" i="6" s="1"/>
  <c r="M50" i="6"/>
  <c r="N50" i="6"/>
  <c r="O50" i="6"/>
  <c r="P50" i="6"/>
  <c r="P51" i="6" s="1"/>
  <c r="Q50" i="6"/>
  <c r="R50" i="6"/>
  <c r="S50" i="6"/>
  <c r="S51" i="6" s="1"/>
  <c r="T50" i="6"/>
  <c r="T51" i="6" s="1"/>
  <c r="U50" i="6"/>
  <c r="V50" i="6"/>
  <c r="W50" i="6"/>
  <c r="W51" i="6" s="1"/>
  <c r="X50" i="6"/>
  <c r="X51" i="6" s="1"/>
  <c r="Y50" i="6"/>
  <c r="Z50" i="6"/>
  <c r="AA50" i="6"/>
  <c r="AA51" i="6" s="1"/>
  <c r="AB50" i="6"/>
  <c r="AB51" i="6" s="1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O51" i="6" s="1"/>
  <c r="AP50" i="6"/>
  <c r="AQ50" i="6"/>
  <c r="AR50" i="6"/>
  <c r="AS50" i="6"/>
  <c r="AT50" i="6"/>
  <c r="AU50" i="6"/>
  <c r="AV50" i="6"/>
  <c r="AW50" i="6"/>
  <c r="AX50" i="6"/>
  <c r="AY50" i="6"/>
  <c r="AY51" i="6" s="1"/>
  <c r="AZ50" i="6"/>
  <c r="BA50" i="6"/>
  <c r="BB50" i="6"/>
  <c r="BC50" i="6"/>
  <c r="BD50" i="6"/>
  <c r="BE50" i="6"/>
  <c r="BE51" i="6" s="1"/>
  <c r="BF50" i="6"/>
  <c r="BG50" i="6"/>
  <c r="BH50" i="6"/>
  <c r="BI50" i="6"/>
  <c r="BJ47" i="7"/>
  <c r="BK8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E50" i="1" l="1"/>
  <c r="BE53" i="6"/>
  <c r="BE49" i="1" s="1"/>
  <c r="BE47" i="1"/>
  <c r="AW50" i="1"/>
  <c r="AW53" i="6"/>
  <c r="AW49" i="1" s="1"/>
  <c r="AW47" i="1"/>
  <c r="AO53" i="6"/>
  <c r="AO49" i="1" s="1"/>
  <c r="AO50" i="1"/>
  <c r="AO47" i="1"/>
  <c r="AG50" i="1"/>
  <c r="AG53" i="6"/>
  <c r="AG49" i="1" s="1"/>
  <c r="AG47" i="1"/>
  <c r="Y53" i="6"/>
  <c r="Y49" i="1" s="1"/>
  <c r="Y50" i="1"/>
  <c r="Q50" i="1"/>
  <c r="Q53" i="6"/>
  <c r="Q49" i="1" s="1"/>
  <c r="BD50" i="1"/>
  <c r="BD53" i="6"/>
  <c r="BD49" i="1" s="1"/>
  <c r="BD47" i="1"/>
  <c r="AV50" i="1"/>
  <c r="AV53" i="6"/>
  <c r="AV49" i="1" s="1"/>
  <c r="AV47" i="1"/>
  <c r="AN53" i="6"/>
  <c r="AN49" i="1" s="1"/>
  <c r="AN50" i="1"/>
  <c r="AN47" i="1"/>
  <c r="AF53" i="6"/>
  <c r="AF49" i="1" s="1"/>
  <c r="AF50" i="1"/>
  <c r="AF47" i="1"/>
  <c r="X53" i="6"/>
  <c r="X49" i="1" s="1"/>
  <c r="X50" i="1"/>
  <c r="P53" i="6"/>
  <c r="P49" i="1" s="1"/>
  <c r="P50" i="1"/>
  <c r="N47" i="1"/>
  <c r="BC53" i="6"/>
  <c r="BC49" i="1" s="1"/>
  <c r="BC50" i="1"/>
  <c r="BC47" i="1"/>
  <c r="AU53" i="6"/>
  <c r="AU49" i="1" s="1"/>
  <c r="AU50" i="1"/>
  <c r="AU47" i="1"/>
  <c r="AM53" i="6"/>
  <c r="AM49" i="1" s="1"/>
  <c r="AM50" i="1"/>
  <c r="AM47" i="1"/>
  <c r="AE53" i="6"/>
  <c r="AE49" i="1" s="1"/>
  <c r="AE50" i="1"/>
  <c r="AE47" i="1"/>
  <c r="W53" i="6"/>
  <c r="W49" i="1" s="1"/>
  <c r="W50" i="1"/>
  <c r="O50" i="1"/>
  <c r="O53" i="6"/>
  <c r="O49" i="1" s="1"/>
  <c r="U47" i="1"/>
  <c r="M47" i="1"/>
  <c r="BB50" i="1"/>
  <c r="BB53" i="6"/>
  <c r="BB49" i="1" s="1"/>
  <c r="BB47" i="1"/>
  <c r="AT50" i="1"/>
  <c r="AT53" i="6"/>
  <c r="AT49" i="1" s="1"/>
  <c r="AT47" i="1"/>
  <c r="AL53" i="6"/>
  <c r="AL49" i="1" s="1"/>
  <c r="AL50" i="1"/>
  <c r="AL47" i="1"/>
  <c r="AD53" i="6"/>
  <c r="AD49" i="1" s="1"/>
  <c r="AD50" i="1"/>
  <c r="AD47" i="1"/>
  <c r="V53" i="6"/>
  <c r="V49" i="1" s="1"/>
  <c r="V50" i="1"/>
  <c r="N53" i="6"/>
  <c r="N49" i="1" s="1"/>
  <c r="N50" i="1"/>
  <c r="BI53" i="6"/>
  <c r="BI49" i="1" s="1"/>
  <c r="BI50" i="1"/>
  <c r="BI47" i="1"/>
  <c r="BA53" i="6"/>
  <c r="BA49" i="1" s="1"/>
  <c r="BA50" i="1"/>
  <c r="BA47" i="1"/>
  <c r="AS50" i="1"/>
  <c r="AS53" i="6"/>
  <c r="AS49" i="1" s="1"/>
  <c r="AS47" i="1"/>
  <c r="AK53" i="6"/>
  <c r="AK49" i="1" s="1"/>
  <c r="AK50" i="1"/>
  <c r="AK47" i="1"/>
  <c r="AC53" i="6"/>
  <c r="AC49" i="1" s="1"/>
  <c r="AC50" i="1"/>
  <c r="AC47" i="1"/>
  <c r="U53" i="6"/>
  <c r="U49" i="1" s="1"/>
  <c r="U50" i="1"/>
  <c r="M53" i="6"/>
  <c r="M49" i="1" s="1"/>
  <c r="M50" i="1"/>
  <c r="BH53" i="6"/>
  <c r="BH49" i="1" s="1"/>
  <c r="BH50" i="1"/>
  <c r="BH47" i="1"/>
  <c r="AZ53" i="6"/>
  <c r="AZ49" i="1" s="1"/>
  <c r="AZ50" i="1"/>
  <c r="AZ47" i="1"/>
  <c r="AR53" i="6"/>
  <c r="AR49" i="1" s="1"/>
  <c r="AR50" i="1"/>
  <c r="AR47" i="1"/>
  <c r="AJ53" i="6"/>
  <c r="AJ49" i="1" s="1"/>
  <c r="AJ50" i="1"/>
  <c r="AJ47" i="1"/>
  <c r="AB53" i="6"/>
  <c r="AB49" i="1" s="1"/>
  <c r="AB50" i="1"/>
  <c r="AB47" i="1"/>
  <c r="T53" i="6"/>
  <c r="T49" i="1" s="1"/>
  <c r="T50" i="1"/>
  <c r="L53" i="6"/>
  <c r="L49" i="1" s="1"/>
  <c r="L50" i="1"/>
  <c r="J47" i="1"/>
  <c r="BG53" i="6"/>
  <c r="BG49" i="1" s="1"/>
  <c r="BG50" i="1"/>
  <c r="BG47" i="1"/>
  <c r="AY53" i="6"/>
  <c r="AY49" i="1" s="1"/>
  <c r="AY50" i="1"/>
  <c r="AY47" i="1"/>
  <c r="AQ53" i="6"/>
  <c r="AQ49" i="1" s="1"/>
  <c r="AQ50" i="1"/>
  <c r="AQ47" i="1"/>
  <c r="AI53" i="6"/>
  <c r="AI49" i="1" s="1"/>
  <c r="AI50" i="1"/>
  <c r="AI47" i="1"/>
  <c r="AA53" i="6"/>
  <c r="AA49" i="1" s="1"/>
  <c r="AA50" i="1"/>
  <c r="AA47" i="1"/>
  <c r="S53" i="6"/>
  <c r="S49" i="1" s="1"/>
  <c r="S50" i="1"/>
  <c r="K53" i="6"/>
  <c r="K49" i="1" s="1"/>
  <c r="K50" i="1"/>
  <c r="Y47" i="1"/>
  <c r="Q47" i="1"/>
  <c r="BF50" i="1"/>
  <c r="BF53" i="6"/>
  <c r="BF49" i="1" s="1"/>
  <c r="BF47" i="1"/>
  <c r="AX53" i="6"/>
  <c r="AX49" i="1" s="1"/>
  <c r="AX50" i="1"/>
  <c r="AX47" i="1"/>
  <c r="AP50" i="1"/>
  <c r="AP53" i="6"/>
  <c r="AP49" i="1" s="1"/>
  <c r="AP47" i="1"/>
  <c r="AH50" i="1"/>
  <c r="AH53" i="6"/>
  <c r="AH49" i="1" s="1"/>
  <c r="AH47" i="1"/>
  <c r="Z50" i="1"/>
  <c r="Z53" i="6"/>
  <c r="Z49" i="1" s="1"/>
  <c r="R50" i="1"/>
  <c r="R53" i="6"/>
  <c r="R49" i="1" s="1"/>
  <c r="J50" i="1"/>
  <c r="J53" i="6"/>
  <c r="J49" i="1" s="1"/>
  <c r="X47" i="1"/>
  <c r="T47" i="1"/>
  <c r="BL10" i="10"/>
  <c r="BM9" i="10"/>
  <c r="K47" i="1"/>
  <c r="L47" i="1"/>
  <c r="V47" i="1"/>
  <c r="R47" i="1"/>
  <c r="O47" i="1"/>
  <c r="P47" i="1"/>
  <c r="Z47" i="1"/>
  <c r="W47" i="1"/>
  <c r="S47" i="1"/>
  <c r="AE51" i="6"/>
  <c r="Y51" i="6"/>
  <c r="AJ51" i="6"/>
  <c r="Q51" i="6"/>
  <c r="M51" i="6"/>
  <c r="BC51" i="6"/>
  <c r="AU51" i="6"/>
  <c r="AI51" i="6"/>
  <c r="AD51" i="6"/>
  <c r="N51" i="6"/>
  <c r="BH51" i="6"/>
  <c r="BD51" i="6"/>
  <c r="AZ51" i="6"/>
  <c r="AV51" i="6"/>
  <c r="AR51" i="6"/>
  <c r="AN51" i="6"/>
  <c r="AQ51" i="6"/>
  <c r="AC51" i="6"/>
  <c r="AW51" i="6"/>
  <c r="BG51" i="6"/>
  <c r="AM51" i="6"/>
  <c r="Z51" i="6"/>
  <c r="V51" i="6"/>
  <c r="R51" i="6"/>
  <c r="J51" i="6"/>
  <c r="BI51" i="6"/>
  <c r="BA51" i="6"/>
  <c r="AS51" i="6"/>
  <c r="AK51" i="6"/>
  <c r="AG51" i="6"/>
  <c r="U51" i="6"/>
  <c r="BF51" i="6"/>
  <c r="BB51" i="6"/>
  <c r="AX51" i="6"/>
  <c r="AT51" i="6"/>
  <c r="AP51" i="6"/>
  <c r="AL51" i="6"/>
  <c r="AH51" i="6"/>
  <c r="AF51" i="6"/>
  <c r="O51" i="6"/>
  <c r="E47" i="6"/>
  <c r="E53" i="6" l="1"/>
  <c r="E49" i="1" s="1"/>
  <c r="BL11" i="10"/>
  <c r="BM10" i="10"/>
  <c r="D48" i="6"/>
  <c r="E48" i="6"/>
  <c r="F48" i="6"/>
  <c r="G48" i="6"/>
  <c r="H48" i="6"/>
  <c r="I48" i="6"/>
  <c r="BJ48" i="6"/>
  <c r="C48" i="6"/>
  <c r="BL12" i="10" l="1"/>
  <c r="BM11" i="10"/>
  <c r="D5" i="4"/>
  <c r="E5" i="4"/>
  <c r="F5" i="4"/>
  <c r="G5" i="4"/>
  <c r="H5" i="4"/>
  <c r="I5" i="4"/>
  <c r="D6" i="4"/>
  <c r="E6" i="4"/>
  <c r="F6" i="4"/>
  <c r="G6" i="4"/>
  <c r="H6" i="4"/>
  <c r="I6" i="4"/>
  <c r="C6" i="4"/>
  <c r="C5" i="4"/>
  <c r="D5" i="1"/>
  <c r="E5" i="1"/>
  <c r="F5" i="1"/>
  <c r="G5" i="1"/>
  <c r="H5" i="1"/>
  <c r="I5" i="1"/>
  <c r="D6" i="1"/>
  <c r="E6" i="1"/>
  <c r="F6" i="1"/>
  <c r="G6" i="1"/>
  <c r="H6" i="1"/>
  <c r="I6" i="1"/>
  <c r="C6" i="1"/>
  <c r="C5" i="1"/>
  <c r="D6" i="9"/>
  <c r="E6" i="9"/>
  <c r="F6" i="9"/>
  <c r="D7" i="9"/>
  <c r="E7" i="9"/>
  <c r="F7" i="9"/>
  <c r="C7" i="9"/>
  <c r="C6" i="9"/>
  <c r="D6" i="6"/>
  <c r="E6" i="6"/>
  <c r="F6" i="6"/>
  <c r="G6" i="6"/>
  <c r="H6" i="6"/>
  <c r="I6" i="6"/>
  <c r="D7" i="6"/>
  <c r="E7" i="6"/>
  <c r="F7" i="6"/>
  <c r="G7" i="6"/>
  <c r="H7" i="6"/>
  <c r="I7" i="6"/>
  <c r="C7" i="6"/>
  <c r="C6" i="6"/>
  <c r="F26" i="11" l="1"/>
  <c r="F11" i="11"/>
  <c r="F19" i="11"/>
  <c r="F27" i="11"/>
  <c r="F35" i="11"/>
  <c r="F43" i="11"/>
  <c r="F40" i="11"/>
  <c r="F10" i="11"/>
  <c r="F12" i="11"/>
  <c r="F20" i="11"/>
  <c r="F28" i="11"/>
  <c r="F36" i="11"/>
  <c r="F44" i="11"/>
  <c r="F24" i="11"/>
  <c r="F13" i="11"/>
  <c r="F21" i="11"/>
  <c r="F29" i="11"/>
  <c r="F37" i="11"/>
  <c r="F45" i="11"/>
  <c r="F32" i="11"/>
  <c r="F18" i="11"/>
  <c r="F14" i="11"/>
  <c r="F22" i="11"/>
  <c r="F30" i="11"/>
  <c r="F38" i="11"/>
  <c r="F9" i="11"/>
  <c r="N9" i="11" s="1"/>
  <c r="F16" i="11"/>
  <c r="F42" i="11"/>
  <c r="F15" i="11"/>
  <c r="F23" i="11"/>
  <c r="F31" i="11"/>
  <c r="F39" i="11"/>
  <c r="F17" i="11"/>
  <c r="F25" i="11"/>
  <c r="F33" i="11"/>
  <c r="F41" i="11"/>
  <c r="F34" i="11"/>
  <c r="E13" i="11"/>
  <c r="E14" i="11"/>
  <c r="E22" i="11"/>
  <c r="E30" i="11"/>
  <c r="E38" i="11"/>
  <c r="E24" i="11"/>
  <c r="E32" i="11"/>
  <c r="E44" i="11"/>
  <c r="E15" i="11"/>
  <c r="E23" i="11"/>
  <c r="E31" i="11"/>
  <c r="E39" i="11"/>
  <c r="E16" i="11"/>
  <c r="E40" i="11"/>
  <c r="E21" i="11"/>
  <c r="E29" i="11"/>
  <c r="E17" i="11"/>
  <c r="E25" i="11"/>
  <c r="E33" i="11"/>
  <c r="E41" i="11"/>
  <c r="E19" i="11"/>
  <c r="E35" i="11"/>
  <c r="E28" i="11"/>
  <c r="E18" i="11"/>
  <c r="E26" i="11"/>
  <c r="E34" i="11"/>
  <c r="E42" i="11"/>
  <c r="E27" i="11"/>
  <c r="E43" i="11"/>
  <c r="E36" i="11"/>
  <c r="E45" i="11"/>
  <c r="E20" i="11"/>
  <c r="E37" i="11"/>
  <c r="G3" i="6"/>
  <c r="E9" i="11"/>
  <c r="M9" i="11" s="1"/>
  <c r="E11" i="11"/>
  <c r="E10" i="11"/>
  <c r="E12" i="11"/>
  <c r="BL13" i="10"/>
  <c r="BM12" i="10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13" i="5"/>
  <c r="U12" i="5"/>
  <c r="N10" i="11" l="1"/>
  <c r="N11" i="11" s="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N34" i="11" s="1"/>
  <c r="N35" i="11" s="1"/>
  <c r="N36" i="11" s="1"/>
  <c r="N37" i="11" s="1"/>
  <c r="N38" i="11" s="1"/>
  <c r="N39" i="11" s="1"/>
  <c r="N40" i="11" s="1"/>
  <c r="N41" i="11" s="1"/>
  <c r="N42" i="11" s="1"/>
  <c r="N43" i="11" s="1"/>
  <c r="N44" i="11" s="1"/>
  <c r="N45" i="11" s="1"/>
  <c r="M10" i="11"/>
  <c r="M11" i="11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M41" i="11" s="1"/>
  <c r="M42" i="11" s="1"/>
  <c r="M43" i="11" s="1"/>
  <c r="M44" i="11" s="1"/>
  <c r="M45" i="11" s="1"/>
  <c r="BL14" i="10"/>
  <c r="BM13" i="10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7" i="4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7" i="1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8" i="9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8" i="6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8" i="7"/>
  <c r="BL15" i="10" l="1"/>
  <c r="BM14" i="10"/>
  <c r="BK46" i="9"/>
  <c r="A46" i="9"/>
  <c r="BK45" i="9"/>
  <c r="A45" i="9"/>
  <c r="BK44" i="9"/>
  <c r="A44" i="9"/>
  <c r="BK43" i="9"/>
  <c r="A43" i="9"/>
  <c r="BK42" i="9"/>
  <c r="A42" i="9"/>
  <c r="BK41" i="9"/>
  <c r="A41" i="9"/>
  <c r="BK40" i="9"/>
  <c r="A40" i="9"/>
  <c r="BK39" i="9"/>
  <c r="A39" i="9"/>
  <c r="BK38" i="9"/>
  <c r="A38" i="9"/>
  <c r="BK37" i="9"/>
  <c r="A37" i="9"/>
  <c r="BK36" i="9"/>
  <c r="A36" i="9"/>
  <c r="BK35" i="9"/>
  <c r="A35" i="9"/>
  <c r="BK34" i="9"/>
  <c r="A34" i="9"/>
  <c r="BK33" i="9"/>
  <c r="A33" i="9"/>
  <c r="BK32" i="9"/>
  <c r="A32" i="9"/>
  <c r="BK31" i="9"/>
  <c r="A31" i="9"/>
  <c r="BK30" i="9"/>
  <c r="A30" i="9"/>
  <c r="BK29" i="9"/>
  <c r="A29" i="9"/>
  <c r="BK28" i="9"/>
  <c r="A28" i="9"/>
  <c r="BK27" i="9"/>
  <c r="A27" i="9"/>
  <c r="BK26" i="9"/>
  <c r="A26" i="9"/>
  <c r="BK25" i="9"/>
  <c r="A25" i="9"/>
  <c r="BK24" i="9"/>
  <c r="A24" i="9"/>
  <c r="BK23" i="9"/>
  <c r="A23" i="9"/>
  <c r="BK22" i="9"/>
  <c r="A22" i="9"/>
  <c r="BK21" i="9"/>
  <c r="A21" i="9"/>
  <c r="BK20" i="9"/>
  <c r="A20" i="9"/>
  <c r="BK19" i="9"/>
  <c r="A19" i="9"/>
  <c r="BK18" i="9"/>
  <c r="A18" i="9"/>
  <c r="BK17" i="9"/>
  <c r="A17" i="9"/>
  <c r="BK16" i="9"/>
  <c r="A16" i="9"/>
  <c r="BK15" i="9"/>
  <c r="A15" i="9"/>
  <c r="BK14" i="9"/>
  <c r="A14" i="9"/>
  <c r="BK13" i="9"/>
  <c r="A13" i="9"/>
  <c r="BK12" i="9"/>
  <c r="A12" i="9"/>
  <c r="BK11" i="9"/>
  <c r="A11" i="9"/>
  <c r="BK10" i="9"/>
  <c r="A10" i="9"/>
  <c r="BK9" i="9"/>
  <c r="A9" i="9"/>
  <c r="BK8" i="9"/>
  <c r="BL8" i="9" s="1"/>
  <c r="A8" i="9"/>
  <c r="V12" i="5" l="1"/>
  <c r="BM8" i="9"/>
  <c r="BL16" i="10"/>
  <c r="BM15" i="10"/>
  <c r="BL9" i="9"/>
  <c r="BM9" i="9" s="1"/>
  <c r="BK47" i="9"/>
  <c r="BM47" i="9" s="1"/>
  <c r="O12" i="5"/>
  <c r="O13" i="5"/>
  <c r="D47" i="7"/>
  <c r="E47" i="7"/>
  <c r="F47" i="7"/>
  <c r="G47" i="7"/>
  <c r="H47" i="7"/>
  <c r="I47" i="7"/>
  <c r="BL17" i="10" l="1"/>
  <c r="BM16" i="10"/>
  <c r="BL10" i="9"/>
  <c r="BM10" i="9" s="1"/>
  <c r="V13" i="5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7" i="4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8" i="6"/>
  <c r="A9" i="7"/>
  <c r="A10" i="11" s="1"/>
  <c r="I10" i="11" s="1"/>
  <c r="A10" i="7"/>
  <c r="A11" i="11" s="1"/>
  <c r="I11" i="11" s="1"/>
  <c r="A11" i="7"/>
  <c r="A12" i="11" s="1"/>
  <c r="I12" i="11" s="1"/>
  <c r="A12" i="7"/>
  <c r="A13" i="11" s="1"/>
  <c r="I13" i="11" s="1"/>
  <c r="A13" i="7"/>
  <c r="A14" i="11" s="1"/>
  <c r="I14" i="11" s="1"/>
  <c r="A14" i="7"/>
  <c r="A15" i="11" s="1"/>
  <c r="I15" i="11" s="1"/>
  <c r="A15" i="7"/>
  <c r="A16" i="11" s="1"/>
  <c r="I16" i="11" s="1"/>
  <c r="A16" i="7"/>
  <c r="A17" i="11" s="1"/>
  <c r="I17" i="11" s="1"/>
  <c r="A17" i="7"/>
  <c r="A18" i="11" s="1"/>
  <c r="I18" i="11" s="1"/>
  <c r="A18" i="7"/>
  <c r="A19" i="11" s="1"/>
  <c r="I19" i="11" s="1"/>
  <c r="A19" i="7"/>
  <c r="A20" i="11" s="1"/>
  <c r="I20" i="11" s="1"/>
  <c r="A20" i="7"/>
  <c r="A21" i="11" s="1"/>
  <c r="I21" i="11" s="1"/>
  <c r="A21" i="7"/>
  <c r="A22" i="11" s="1"/>
  <c r="I22" i="11" s="1"/>
  <c r="A22" i="7"/>
  <c r="A23" i="11" s="1"/>
  <c r="I23" i="11" s="1"/>
  <c r="A23" i="7"/>
  <c r="A24" i="11" s="1"/>
  <c r="I24" i="11" s="1"/>
  <c r="A24" i="7"/>
  <c r="A25" i="11" s="1"/>
  <c r="I25" i="11" s="1"/>
  <c r="A25" i="7"/>
  <c r="A26" i="11" s="1"/>
  <c r="I26" i="11" s="1"/>
  <c r="A26" i="7"/>
  <c r="A27" i="11" s="1"/>
  <c r="I27" i="11" s="1"/>
  <c r="A27" i="7"/>
  <c r="A28" i="11" s="1"/>
  <c r="I28" i="11" s="1"/>
  <c r="A28" i="7"/>
  <c r="A29" i="11" s="1"/>
  <c r="I29" i="11" s="1"/>
  <c r="A29" i="7"/>
  <c r="A30" i="11" s="1"/>
  <c r="I30" i="11" s="1"/>
  <c r="A30" i="7"/>
  <c r="A31" i="11" s="1"/>
  <c r="I31" i="11" s="1"/>
  <c r="A31" i="7"/>
  <c r="A32" i="11" s="1"/>
  <c r="I32" i="11" s="1"/>
  <c r="A32" i="7"/>
  <c r="A33" i="11" s="1"/>
  <c r="I33" i="11" s="1"/>
  <c r="A33" i="7"/>
  <c r="A34" i="11" s="1"/>
  <c r="I34" i="11" s="1"/>
  <c r="A34" i="7"/>
  <c r="A35" i="11" s="1"/>
  <c r="I35" i="11" s="1"/>
  <c r="A35" i="7"/>
  <c r="A36" i="11" s="1"/>
  <c r="I36" i="11" s="1"/>
  <c r="A36" i="7"/>
  <c r="A37" i="11" s="1"/>
  <c r="I37" i="11" s="1"/>
  <c r="A37" i="7"/>
  <c r="A38" i="11" s="1"/>
  <c r="I38" i="11" s="1"/>
  <c r="A38" i="7"/>
  <c r="A39" i="11" s="1"/>
  <c r="I39" i="11" s="1"/>
  <c r="A39" i="7"/>
  <c r="A40" i="11" s="1"/>
  <c r="I40" i="11" s="1"/>
  <c r="A40" i="7"/>
  <c r="A41" i="11" s="1"/>
  <c r="I41" i="11" s="1"/>
  <c r="A41" i="7"/>
  <c r="A42" i="11" s="1"/>
  <c r="I42" i="11" s="1"/>
  <c r="A42" i="7"/>
  <c r="A43" i="11" s="1"/>
  <c r="I43" i="11" s="1"/>
  <c r="A43" i="7"/>
  <c r="A44" i="11" s="1"/>
  <c r="I44" i="11" s="1"/>
  <c r="A44" i="7"/>
  <c r="A45" i="11" s="1"/>
  <c r="I45" i="11" s="1"/>
  <c r="A45" i="7"/>
  <c r="A46" i="7"/>
  <c r="A8" i="7"/>
  <c r="A9" i="11" s="1"/>
  <c r="I9" i="11" s="1"/>
  <c r="BL8" i="7"/>
  <c r="BK46" i="7"/>
  <c r="BK45" i="7"/>
  <c r="BK44" i="7"/>
  <c r="BK43" i="7"/>
  <c r="BK42" i="7"/>
  <c r="BK41" i="7"/>
  <c r="BK40" i="7"/>
  <c r="BK39" i="7"/>
  <c r="BK38" i="7"/>
  <c r="BK37" i="7"/>
  <c r="BK36" i="7"/>
  <c r="BK35" i="7"/>
  <c r="BK34" i="7"/>
  <c r="BK33" i="7"/>
  <c r="BK32" i="7"/>
  <c r="BK31" i="7"/>
  <c r="BK30" i="7"/>
  <c r="BK29" i="7"/>
  <c r="BK28" i="7"/>
  <c r="BK27" i="7"/>
  <c r="BK26" i="7"/>
  <c r="BK25" i="7"/>
  <c r="BK24" i="7"/>
  <c r="BK23" i="7"/>
  <c r="BK22" i="7"/>
  <c r="BK21" i="7"/>
  <c r="BK20" i="7"/>
  <c r="BK19" i="7"/>
  <c r="BK18" i="7"/>
  <c r="BK17" i="7"/>
  <c r="BK16" i="7"/>
  <c r="BK15" i="7"/>
  <c r="BK14" i="7"/>
  <c r="BK13" i="7"/>
  <c r="BK12" i="7"/>
  <c r="BK11" i="7"/>
  <c r="BK10" i="7"/>
  <c r="BK9" i="7"/>
  <c r="D46" i="4"/>
  <c r="E46" i="4"/>
  <c r="F46" i="4"/>
  <c r="G46" i="4"/>
  <c r="H46" i="4"/>
  <c r="I46" i="4"/>
  <c r="J46" i="4"/>
  <c r="C46" i="4"/>
  <c r="C48" i="4" s="1"/>
  <c r="D46" i="1"/>
  <c r="E46" i="1"/>
  <c r="E50" i="1" s="1"/>
  <c r="F46" i="1"/>
  <c r="G46" i="1"/>
  <c r="H46" i="1"/>
  <c r="C46" i="1"/>
  <c r="C50" i="1" s="1"/>
  <c r="BK41" i="1"/>
  <c r="BK42" i="1"/>
  <c r="BK43" i="1"/>
  <c r="BK44" i="1"/>
  <c r="BK45" i="1"/>
  <c r="D47" i="6"/>
  <c r="F47" i="6"/>
  <c r="G47" i="6"/>
  <c r="H47" i="6"/>
  <c r="I47" i="6"/>
  <c r="BJ47" i="6"/>
  <c r="BK42" i="6"/>
  <c r="BK43" i="6"/>
  <c r="BK44" i="6"/>
  <c r="BK45" i="6"/>
  <c r="BK46" i="6"/>
  <c r="N48" i="5"/>
  <c r="Q48" i="5"/>
  <c r="N49" i="5"/>
  <c r="Q49" i="5"/>
  <c r="N50" i="5"/>
  <c r="Q50" i="5"/>
  <c r="X48" i="5"/>
  <c r="X49" i="5"/>
  <c r="X50" i="5"/>
  <c r="H50" i="1" l="1"/>
  <c r="H53" i="6"/>
  <c r="H49" i="1" s="1"/>
  <c r="F53" i="6"/>
  <c r="F49" i="1" s="1"/>
  <c r="F50" i="1"/>
  <c r="D53" i="6"/>
  <c r="D49" i="1" s="1"/>
  <c r="D50" i="1"/>
  <c r="BJ53" i="6"/>
  <c r="BJ49" i="1" s="1"/>
  <c r="BJ50" i="1"/>
  <c r="BJ47" i="1"/>
  <c r="I50" i="1"/>
  <c r="I53" i="6"/>
  <c r="I49" i="1" s="1"/>
  <c r="G53" i="6"/>
  <c r="G49" i="1" s="1"/>
  <c r="G50" i="1"/>
  <c r="C47" i="1"/>
  <c r="M12" i="5"/>
  <c r="N12" i="5" s="1"/>
  <c r="BM8" i="7"/>
  <c r="BL18" i="10"/>
  <c r="BM17" i="10"/>
  <c r="BL11" i="9"/>
  <c r="BM11" i="9" s="1"/>
  <c r="V14" i="5"/>
  <c r="O14" i="5"/>
  <c r="BL9" i="7"/>
  <c r="BK47" i="7"/>
  <c r="BM47" i="7" s="1"/>
  <c r="BK47" i="6"/>
  <c r="J48" i="4"/>
  <c r="BK46" i="4"/>
  <c r="BK51" i="6" l="1"/>
  <c r="BK53" i="6"/>
  <c r="BM47" i="6"/>
  <c r="M48" i="4" s="1"/>
  <c r="K48" i="4"/>
  <c r="M13" i="5"/>
  <c r="BM9" i="7"/>
  <c r="BL19" i="10"/>
  <c r="BM18" i="10"/>
  <c r="BL12" i="9"/>
  <c r="BM12" i="9" s="1"/>
  <c r="V15" i="5"/>
  <c r="O15" i="5"/>
  <c r="BL10" i="7"/>
  <c r="BM10" i="7" s="1"/>
  <c r="BL8" i="4"/>
  <c r="BL9" i="4" s="1"/>
  <c r="BL10" i="4" s="1"/>
  <c r="BL11" i="4" s="1"/>
  <c r="BL12" i="4" s="1"/>
  <c r="BL13" i="4" s="1"/>
  <c r="BL14" i="4" s="1"/>
  <c r="BL15" i="4" s="1"/>
  <c r="BL16" i="4" s="1"/>
  <c r="BL17" i="4" s="1"/>
  <c r="BL18" i="4" s="1"/>
  <c r="BL19" i="4" s="1"/>
  <c r="BL20" i="4" s="1"/>
  <c r="BL21" i="4" s="1"/>
  <c r="BL22" i="4" s="1"/>
  <c r="BL23" i="4" s="1"/>
  <c r="BL24" i="4" s="1"/>
  <c r="BL25" i="4" s="1"/>
  <c r="BL26" i="4" s="1"/>
  <c r="BL27" i="4" s="1"/>
  <c r="BL28" i="4" s="1"/>
  <c r="BL29" i="4" s="1"/>
  <c r="BL30" i="4" s="1"/>
  <c r="BL31" i="4" s="1"/>
  <c r="BL32" i="4" s="1"/>
  <c r="BL33" i="4" s="1"/>
  <c r="BL34" i="4" s="1"/>
  <c r="BL35" i="4" s="1"/>
  <c r="BL36" i="4" s="1"/>
  <c r="BL37" i="4" s="1"/>
  <c r="BL38" i="4" s="1"/>
  <c r="BL39" i="4" s="1"/>
  <c r="BL40" i="4" s="1"/>
  <c r="BL41" i="4" s="1"/>
  <c r="BL42" i="4" s="1"/>
  <c r="BL43" i="4" s="1"/>
  <c r="BL44" i="4" s="1"/>
  <c r="BL45" i="4" s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L7" i="1" s="1"/>
  <c r="D50" i="6"/>
  <c r="D47" i="4" s="1"/>
  <c r="E50" i="6"/>
  <c r="E47" i="4" s="1"/>
  <c r="F50" i="6"/>
  <c r="G50" i="6"/>
  <c r="H50" i="6"/>
  <c r="I50" i="6"/>
  <c r="BJ50" i="6"/>
  <c r="C50" i="6"/>
  <c r="G48" i="4"/>
  <c r="H48" i="4"/>
  <c r="I48" i="4"/>
  <c r="BK37" i="6"/>
  <c r="BK38" i="6"/>
  <c r="BK39" i="6"/>
  <c r="BK40" i="6"/>
  <c r="BK41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K31" i="6"/>
  <c r="BK32" i="6"/>
  <c r="BK33" i="6"/>
  <c r="BK34" i="6"/>
  <c r="BK35" i="6"/>
  <c r="BK36" i="6"/>
  <c r="BK8" i="6"/>
  <c r="N13" i="5"/>
  <c r="N44" i="5"/>
  <c r="N45" i="5"/>
  <c r="N46" i="5"/>
  <c r="N47" i="5"/>
  <c r="BL20" i="10" l="1"/>
  <c r="BM19" i="10"/>
  <c r="BL13" i="9"/>
  <c r="BM13" i="9" s="1"/>
  <c r="V16" i="5"/>
  <c r="O16" i="5"/>
  <c r="M14" i="5"/>
  <c r="N14" i="5" s="1"/>
  <c r="BL11" i="7"/>
  <c r="BM11" i="7" s="1"/>
  <c r="I47" i="1"/>
  <c r="H47" i="1"/>
  <c r="G47" i="1"/>
  <c r="F47" i="1"/>
  <c r="F48" i="4"/>
  <c r="E47" i="1"/>
  <c r="E48" i="4"/>
  <c r="D47" i="1"/>
  <c r="D48" i="4"/>
  <c r="BL8" i="1"/>
  <c r="W12" i="5"/>
  <c r="X12" i="5" s="1"/>
  <c r="H51" i="6"/>
  <c r="H47" i="4"/>
  <c r="F51" i="6"/>
  <c r="F47" i="4"/>
  <c r="G51" i="6"/>
  <c r="G47" i="4"/>
  <c r="BJ51" i="6"/>
  <c r="J47" i="4"/>
  <c r="I51" i="6"/>
  <c r="I47" i="4"/>
  <c r="C51" i="6"/>
  <c r="C47" i="4"/>
  <c r="BL8" i="6"/>
  <c r="BM8" i="6" s="1"/>
  <c r="D51" i="6"/>
  <c r="E51" i="6"/>
  <c r="BK46" i="1"/>
  <c r="BL21" i="10" l="1"/>
  <c r="BM20" i="10"/>
  <c r="BL14" i="9"/>
  <c r="BM14" i="9" s="1"/>
  <c r="V17" i="5"/>
  <c r="O17" i="5"/>
  <c r="BL12" i="7"/>
  <c r="BM12" i="7" s="1"/>
  <c r="M15" i="5"/>
  <c r="N15" i="5" s="1"/>
  <c r="BL9" i="1"/>
  <c r="W13" i="5"/>
  <c r="X13" i="5" s="1"/>
  <c r="BL9" i="6"/>
  <c r="BM9" i="6" s="1"/>
  <c r="P12" i="5"/>
  <c r="Q12" i="5" s="1"/>
  <c r="BL22" i="10" l="1"/>
  <c r="BM21" i="10"/>
  <c r="BL15" i="9"/>
  <c r="BM15" i="9" s="1"/>
  <c r="V18" i="5"/>
  <c r="O18" i="5"/>
  <c r="BL13" i="7"/>
  <c r="BM13" i="7" s="1"/>
  <c r="M16" i="5"/>
  <c r="N16" i="5" s="1"/>
  <c r="BL10" i="1"/>
  <c r="W14" i="5"/>
  <c r="X14" i="5" s="1"/>
  <c r="BL10" i="6"/>
  <c r="BM10" i="6" s="1"/>
  <c r="P13" i="5"/>
  <c r="Q13" i="5" s="1"/>
  <c r="BL23" i="10" l="1"/>
  <c r="BM22" i="10"/>
  <c r="BL16" i="9"/>
  <c r="BM16" i="9" s="1"/>
  <c r="V19" i="5"/>
  <c r="O19" i="5"/>
  <c r="BL14" i="7"/>
  <c r="BM14" i="7" s="1"/>
  <c r="M17" i="5"/>
  <c r="N17" i="5" s="1"/>
  <c r="BL11" i="1"/>
  <c r="W15" i="5"/>
  <c r="X15" i="5" s="1"/>
  <c r="BL11" i="6"/>
  <c r="P14" i="5"/>
  <c r="Q14" i="5" s="1"/>
  <c r="P15" i="5" l="1"/>
  <c r="Q15" i="5" s="1"/>
  <c r="BM11" i="6"/>
  <c r="BL24" i="10"/>
  <c r="BM23" i="10"/>
  <c r="BL17" i="9"/>
  <c r="BM17" i="9" s="1"/>
  <c r="V20" i="5"/>
  <c r="O20" i="5"/>
  <c r="BL15" i="7"/>
  <c r="BM15" i="7" s="1"/>
  <c r="M18" i="5"/>
  <c r="N18" i="5" s="1"/>
  <c r="BL12" i="1"/>
  <c r="X16" i="5"/>
  <c r="BL12" i="6"/>
  <c r="BM12" i="6" s="1"/>
  <c r="BL25" i="10" l="1"/>
  <c r="BM24" i="10"/>
  <c r="BL18" i="9"/>
  <c r="BM18" i="9" s="1"/>
  <c r="V21" i="5"/>
  <c r="O21" i="5"/>
  <c r="BL16" i="7"/>
  <c r="BM16" i="7" s="1"/>
  <c r="M19" i="5"/>
  <c r="N19" i="5" s="1"/>
  <c r="BL13" i="1"/>
  <c r="X17" i="5"/>
  <c r="BL13" i="6"/>
  <c r="BM13" i="6" s="1"/>
  <c r="Q16" i="5"/>
  <c r="BL26" i="10" l="1"/>
  <c r="BM25" i="10"/>
  <c r="BL19" i="9"/>
  <c r="BM19" i="9" s="1"/>
  <c r="V22" i="5"/>
  <c r="O22" i="5"/>
  <c r="BL17" i="7"/>
  <c r="BM17" i="7" s="1"/>
  <c r="M20" i="5"/>
  <c r="N20" i="5" s="1"/>
  <c r="BL14" i="1"/>
  <c r="X18" i="5"/>
  <c r="BL14" i="6"/>
  <c r="BM14" i="6" s="1"/>
  <c r="Q17" i="5"/>
  <c r="BL27" i="10" l="1"/>
  <c r="BM26" i="10"/>
  <c r="BL20" i="9"/>
  <c r="BM20" i="9" s="1"/>
  <c r="V23" i="5"/>
  <c r="O23" i="5"/>
  <c r="M21" i="5"/>
  <c r="N21" i="5" s="1"/>
  <c r="BL18" i="7"/>
  <c r="BM18" i="7" s="1"/>
  <c r="BL15" i="1"/>
  <c r="X19" i="5"/>
  <c r="BL15" i="6"/>
  <c r="BM15" i="6" s="1"/>
  <c r="Q18" i="5"/>
  <c r="BL28" i="10" l="1"/>
  <c r="BM27" i="10"/>
  <c r="BL21" i="9"/>
  <c r="BM21" i="9" s="1"/>
  <c r="V24" i="5"/>
  <c r="O24" i="5"/>
  <c r="BL19" i="7"/>
  <c r="BM19" i="7" s="1"/>
  <c r="M22" i="5"/>
  <c r="N22" i="5" s="1"/>
  <c r="BL16" i="1"/>
  <c r="X20" i="5"/>
  <c r="BL16" i="6"/>
  <c r="BM16" i="6" s="1"/>
  <c r="Q19" i="5"/>
  <c r="BL29" i="10" l="1"/>
  <c r="BM28" i="10"/>
  <c r="BL22" i="9"/>
  <c r="BM22" i="9" s="1"/>
  <c r="V25" i="5"/>
  <c r="O25" i="5"/>
  <c r="M23" i="5"/>
  <c r="N23" i="5" s="1"/>
  <c r="BL20" i="7"/>
  <c r="BM20" i="7" s="1"/>
  <c r="BL17" i="1"/>
  <c r="X21" i="5"/>
  <c r="BL17" i="6"/>
  <c r="BM17" i="6" s="1"/>
  <c r="Q20" i="5"/>
  <c r="BL30" i="10" l="1"/>
  <c r="BM29" i="10"/>
  <c r="BL23" i="9"/>
  <c r="BM23" i="9" s="1"/>
  <c r="V26" i="5"/>
  <c r="O26" i="5"/>
  <c r="BL21" i="7"/>
  <c r="BM21" i="7" s="1"/>
  <c r="M24" i="5"/>
  <c r="N24" i="5" s="1"/>
  <c r="BL18" i="1"/>
  <c r="X22" i="5"/>
  <c r="BL18" i="6"/>
  <c r="BM18" i="6" s="1"/>
  <c r="Q21" i="5"/>
  <c r="BL31" i="10" l="1"/>
  <c r="BM30" i="10"/>
  <c r="BL24" i="9"/>
  <c r="BM24" i="9" s="1"/>
  <c r="V27" i="5"/>
  <c r="O27" i="5"/>
  <c r="BL22" i="7"/>
  <c r="BM22" i="7" s="1"/>
  <c r="M25" i="5"/>
  <c r="N25" i="5" s="1"/>
  <c r="BL19" i="1"/>
  <c r="X23" i="5"/>
  <c r="BL19" i="6"/>
  <c r="BM19" i="6" s="1"/>
  <c r="Q22" i="5"/>
  <c r="BL32" i="10" l="1"/>
  <c r="BM31" i="10"/>
  <c r="BL25" i="9"/>
  <c r="BM25" i="9" s="1"/>
  <c r="V28" i="5"/>
  <c r="O28" i="5"/>
  <c r="BL23" i="7"/>
  <c r="BM23" i="7" s="1"/>
  <c r="M26" i="5"/>
  <c r="N26" i="5" s="1"/>
  <c r="BL20" i="1"/>
  <c r="X24" i="5"/>
  <c r="BL20" i="6"/>
  <c r="BM20" i="6" s="1"/>
  <c r="Q23" i="5"/>
  <c r="BL33" i="10" l="1"/>
  <c r="BM32" i="10"/>
  <c r="BL26" i="9"/>
  <c r="BM26" i="9" s="1"/>
  <c r="V29" i="5"/>
  <c r="O29" i="5"/>
  <c r="BL24" i="7"/>
  <c r="BM24" i="7" s="1"/>
  <c r="M27" i="5"/>
  <c r="N27" i="5" s="1"/>
  <c r="BL21" i="1"/>
  <c r="X25" i="5"/>
  <c r="BL21" i="6"/>
  <c r="BM21" i="6" s="1"/>
  <c r="Q24" i="5"/>
  <c r="BL34" i="10" l="1"/>
  <c r="BM33" i="10"/>
  <c r="BL27" i="9"/>
  <c r="BM27" i="9" s="1"/>
  <c r="V30" i="5"/>
  <c r="O30" i="5"/>
  <c r="BL25" i="7"/>
  <c r="BM25" i="7" s="1"/>
  <c r="M28" i="5"/>
  <c r="N28" i="5" s="1"/>
  <c r="BL22" i="1"/>
  <c r="X26" i="5"/>
  <c r="BL22" i="6"/>
  <c r="BM22" i="6" s="1"/>
  <c r="Q25" i="5"/>
  <c r="BL35" i="10" l="1"/>
  <c r="BM34" i="10"/>
  <c r="BL28" i="9"/>
  <c r="BM28" i="9" s="1"/>
  <c r="V31" i="5"/>
  <c r="O31" i="5"/>
  <c r="BL26" i="7"/>
  <c r="BM26" i="7" s="1"/>
  <c r="M29" i="5"/>
  <c r="N29" i="5" s="1"/>
  <c r="BL23" i="1"/>
  <c r="X27" i="5"/>
  <c r="BL23" i="6"/>
  <c r="BM23" i="6" s="1"/>
  <c r="Q26" i="5"/>
  <c r="BL36" i="10" l="1"/>
  <c r="BM35" i="10"/>
  <c r="BL29" i="9"/>
  <c r="BM29" i="9" s="1"/>
  <c r="V32" i="5"/>
  <c r="O32" i="5"/>
  <c r="BL27" i="7"/>
  <c r="BM27" i="7" s="1"/>
  <c r="M30" i="5"/>
  <c r="N30" i="5" s="1"/>
  <c r="BL24" i="1"/>
  <c r="X28" i="5"/>
  <c r="BL24" i="6"/>
  <c r="BM24" i="6" s="1"/>
  <c r="Q27" i="5"/>
  <c r="BL37" i="10" l="1"/>
  <c r="BM36" i="10"/>
  <c r="BL30" i="9"/>
  <c r="BM30" i="9" s="1"/>
  <c r="V33" i="5"/>
  <c r="O33" i="5"/>
  <c r="BL28" i="7"/>
  <c r="BM28" i="7" s="1"/>
  <c r="M31" i="5"/>
  <c r="N31" i="5" s="1"/>
  <c r="BL25" i="1"/>
  <c r="X29" i="5"/>
  <c r="BL25" i="6"/>
  <c r="BM25" i="6" s="1"/>
  <c r="Q28" i="5"/>
  <c r="BL38" i="10" l="1"/>
  <c r="BM37" i="10"/>
  <c r="BL31" i="9"/>
  <c r="BM31" i="9" s="1"/>
  <c r="V34" i="5"/>
  <c r="O34" i="5"/>
  <c r="BL29" i="7"/>
  <c r="BM29" i="7" s="1"/>
  <c r="M32" i="5"/>
  <c r="N32" i="5" s="1"/>
  <c r="BL26" i="1"/>
  <c r="X30" i="5"/>
  <c r="BL26" i="6"/>
  <c r="BM26" i="6" s="1"/>
  <c r="Q29" i="5"/>
  <c r="BL39" i="10" l="1"/>
  <c r="BM38" i="10"/>
  <c r="BL32" i="9"/>
  <c r="BM32" i="9" s="1"/>
  <c r="V35" i="5"/>
  <c r="O35" i="5"/>
  <c r="M33" i="5"/>
  <c r="N33" i="5" s="1"/>
  <c r="BL30" i="7"/>
  <c r="BM30" i="7" s="1"/>
  <c r="BL27" i="1"/>
  <c r="X31" i="5"/>
  <c r="BL27" i="6"/>
  <c r="BM27" i="6" s="1"/>
  <c r="Q30" i="5"/>
  <c r="BL40" i="10" l="1"/>
  <c r="BM39" i="10"/>
  <c r="BL33" i="9"/>
  <c r="BM33" i="9" s="1"/>
  <c r="V36" i="5"/>
  <c r="O36" i="5"/>
  <c r="BL31" i="7"/>
  <c r="BM31" i="7" s="1"/>
  <c r="M34" i="5"/>
  <c r="N34" i="5" s="1"/>
  <c r="BL28" i="1"/>
  <c r="X32" i="5"/>
  <c r="BL28" i="6"/>
  <c r="BM28" i="6" s="1"/>
  <c r="Q31" i="5"/>
  <c r="BL41" i="10" l="1"/>
  <c r="BM40" i="10"/>
  <c r="BL34" i="9"/>
  <c r="BM34" i="9" s="1"/>
  <c r="V37" i="5"/>
  <c r="O37" i="5"/>
  <c r="BL32" i="7"/>
  <c r="BM32" i="7" s="1"/>
  <c r="M35" i="5"/>
  <c r="N35" i="5" s="1"/>
  <c r="BL29" i="1"/>
  <c r="X33" i="5"/>
  <c r="BL29" i="6"/>
  <c r="BM29" i="6" s="1"/>
  <c r="Q32" i="5"/>
  <c r="BL42" i="10" l="1"/>
  <c r="BM41" i="10"/>
  <c r="BL35" i="9"/>
  <c r="BM35" i="9" s="1"/>
  <c r="V38" i="5"/>
  <c r="O38" i="5"/>
  <c r="BL33" i="7"/>
  <c r="BM33" i="7" s="1"/>
  <c r="M36" i="5"/>
  <c r="N36" i="5" s="1"/>
  <c r="BL30" i="1"/>
  <c r="X34" i="5"/>
  <c r="BL30" i="6"/>
  <c r="BM30" i="6" s="1"/>
  <c r="Q33" i="5"/>
  <c r="BL43" i="10" l="1"/>
  <c r="BM42" i="10"/>
  <c r="BL36" i="9"/>
  <c r="BM36" i="9" s="1"/>
  <c r="V39" i="5"/>
  <c r="O39" i="5"/>
  <c r="BL34" i="7"/>
  <c r="BM34" i="7" s="1"/>
  <c r="M37" i="5"/>
  <c r="N37" i="5" s="1"/>
  <c r="BL31" i="1"/>
  <c r="X35" i="5"/>
  <c r="BL31" i="6"/>
  <c r="BM31" i="6" s="1"/>
  <c r="Q34" i="5"/>
  <c r="BL44" i="10" l="1"/>
  <c r="BM43" i="10"/>
  <c r="BL37" i="9"/>
  <c r="BM37" i="9" s="1"/>
  <c r="V40" i="5"/>
  <c r="O40" i="5"/>
  <c r="BL35" i="7"/>
  <c r="BM35" i="7" s="1"/>
  <c r="M38" i="5"/>
  <c r="N38" i="5" s="1"/>
  <c r="BL32" i="1"/>
  <c r="X36" i="5"/>
  <c r="BL32" i="6"/>
  <c r="BM32" i="6" s="1"/>
  <c r="Q35" i="5"/>
  <c r="BL45" i="10" l="1"/>
  <c r="BM44" i="10"/>
  <c r="BL38" i="9"/>
  <c r="BM38" i="9" s="1"/>
  <c r="V41" i="5"/>
  <c r="O41" i="5"/>
  <c r="M39" i="5"/>
  <c r="N39" i="5" s="1"/>
  <c r="BL36" i="7"/>
  <c r="BM36" i="7" s="1"/>
  <c r="BL33" i="1"/>
  <c r="X37" i="5"/>
  <c r="BL33" i="6"/>
  <c r="BM33" i="6" s="1"/>
  <c r="Q36" i="5"/>
  <c r="BL46" i="10" l="1"/>
  <c r="BM46" i="10" s="1"/>
  <c r="BM45" i="10"/>
  <c r="BL39" i="9"/>
  <c r="BM39" i="9" s="1"/>
  <c r="V42" i="5"/>
  <c r="O42" i="5"/>
  <c r="M40" i="5"/>
  <c r="N40" i="5" s="1"/>
  <c r="BL37" i="7"/>
  <c r="BM37" i="7" s="1"/>
  <c r="BL34" i="1"/>
  <c r="X38" i="5"/>
  <c r="BL34" i="6"/>
  <c r="BM34" i="6" s="1"/>
  <c r="Q37" i="5"/>
  <c r="BL40" i="9" l="1"/>
  <c r="BM40" i="9" s="1"/>
  <c r="V43" i="5"/>
  <c r="O43" i="5"/>
  <c r="BL38" i="7"/>
  <c r="BM38" i="7" s="1"/>
  <c r="M41" i="5"/>
  <c r="N41" i="5" s="1"/>
  <c r="BL35" i="1"/>
  <c r="X39" i="5"/>
  <c r="BL35" i="6"/>
  <c r="BM35" i="6" s="1"/>
  <c r="Q38" i="5"/>
  <c r="BL41" i="9" l="1"/>
  <c r="BM41" i="9" s="1"/>
  <c r="V44" i="5"/>
  <c r="O44" i="5"/>
  <c r="BL39" i="7"/>
  <c r="BM39" i="7" s="1"/>
  <c r="M42" i="5"/>
  <c r="N42" i="5" s="1"/>
  <c r="BL36" i="1"/>
  <c r="X40" i="5"/>
  <c r="Q39" i="5"/>
  <c r="BL36" i="6"/>
  <c r="BM36" i="6" s="1"/>
  <c r="BL42" i="9" l="1"/>
  <c r="BM42" i="9" s="1"/>
  <c r="V45" i="5"/>
  <c r="O45" i="5"/>
  <c r="BL40" i="7"/>
  <c r="M43" i="5"/>
  <c r="N43" i="5" s="1"/>
  <c r="BL37" i="1"/>
  <c r="X41" i="5"/>
  <c r="BL37" i="6"/>
  <c r="BM37" i="6" s="1"/>
  <c r="Q40" i="5"/>
  <c r="BL41" i="7" l="1"/>
  <c r="BM40" i="7"/>
  <c r="BL43" i="9"/>
  <c r="BM43" i="9" s="1"/>
  <c r="V46" i="5"/>
  <c r="O46" i="5"/>
  <c r="BL38" i="1"/>
  <c r="X42" i="5"/>
  <c r="BL38" i="6"/>
  <c r="BM38" i="6" s="1"/>
  <c r="Q41" i="5"/>
  <c r="BL42" i="7" l="1"/>
  <c r="BM41" i="7"/>
  <c r="BL44" i="9"/>
  <c r="BM44" i="9" s="1"/>
  <c r="V47" i="5"/>
  <c r="O47" i="5"/>
  <c r="BL39" i="1"/>
  <c r="X43" i="5"/>
  <c r="BL39" i="6"/>
  <c r="BM39" i="6" s="1"/>
  <c r="Q42" i="5"/>
  <c r="BL43" i="7" l="1"/>
  <c r="BM42" i="7"/>
  <c r="BL45" i="9"/>
  <c r="BM45" i="9" s="1"/>
  <c r="V48" i="5"/>
  <c r="O48" i="5"/>
  <c r="BL40" i="1"/>
  <c r="BL41" i="1" s="1"/>
  <c r="BL42" i="1" s="1"/>
  <c r="BL43" i="1" s="1"/>
  <c r="BL44" i="1" s="1"/>
  <c r="BL45" i="1" s="1"/>
  <c r="X44" i="5"/>
  <c r="BL40" i="6"/>
  <c r="BM40" i="6" s="1"/>
  <c r="Q43" i="5"/>
  <c r="BL44" i="7" l="1"/>
  <c r="BM43" i="7"/>
  <c r="BL46" i="9"/>
  <c r="BM46" i="9" s="1"/>
  <c r="V49" i="5"/>
  <c r="O49" i="5"/>
  <c r="X45" i="5"/>
  <c r="BL41" i="6"/>
  <c r="Q44" i="5"/>
  <c r="BL42" i="6" l="1"/>
  <c r="BM41" i="6"/>
  <c r="BL45" i="7"/>
  <c r="BM44" i="7"/>
  <c r="O50" i="5"/>
  <c r="V50" i="5"/>
  <c r="X47" i="5"/>
  <c r="X46" i="5"/>
  <c r="Q45" i="5"/>
  <c r="BL43" i="6" l="1"/>
  <c r="BM42" i="6"/>
  <c r="BL46" i="7"/>
  <c r="BM46" i="7" s="1"/>
  <c r="BM45" i="7"/>
  <c r="Q47" i="5"/>
  <c r="Q46" i="5"/>
  <c r="BL44" i="6" l="1"/>
  <c r="BM43" i="6"/>
  <c r="BL45" i="6" l="1"/>
  <c r="BM44" i="6"/>
  <c r="BL46" i="6" l="1"/>
  <c r="BM46" i="6" s="1"/>
  <c r="BM4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Sîan Irvine</author>
    <author>IRVINE Sîan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Add recruitment total here. All percentage recruitments are linked to this total. </t>
        </r>
      </text>
    </comment>
    <comment ref="A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IRVINE Sîan:</t>
        </r>
        <r>
          <rPr>
            <sz val="9"/>
            <color indexed="81"/>
            <rFont val="Tahoma"/>
            <family val="2"/>
          </rPr>
          <t xml:space="preserve">
Add/delete appropriate project milestones. Some of these will be on the grant. 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Only dates specified on the grant should be added in this column. 
Grey out or add 'Not specified' for any milestones not given. </t>
        </r>
      </text>
    </comment>
    <comment ref="C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Only add extension dates agreed with the funder. </t>
        </r>
      </text>
    </comment>
    <comment ref="D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Add your real initial estimate and start dates. This may be different to those specified on the grant. </t>
        </r>
      </text>
    </comment>
    <comment ref="E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Can be used to estimate  an extension not yet agreed with funder.  </t>
        </r>
      </text>
    </comment>
    <comment ref="K1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Linked to trial name to automatically populate graph title. </t>
        </r>
      </text>
    </comment>
    <comment ref="AE10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IRVINE Sîan:</t>
        </r>
        <r>
          <rPr>
            <sz val="9"/>
            <color indexed="81"/>
            <rFont val="Tahoma"/>
            <family val="2"/>
          </rPr>
          <t xml:space="preserve">
Right click on graph&gt;Select Data and check or uncheck boxes to change which of the data lines are visible on the graph</t>
        </r>
      </text>
    </comment>
    <comment ref="I11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IRVINE Sîan:</t>
        </r>
        <r>
          <rPr>
            <sz val="9"/>
            <color indexed="81"/>
            <rFont val="Tahoma"/>
            <family val="2"/>
          </rPr>
          <t xml:space="preserve">
Add project milestones from the table to the left. Denote actual and estimated date of recruitment milestones using orange/green/blue/grey. 
</t>
        </r>
      </text>
    </comment>
    <comment ref="K11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Sîan Irvine:</t>
        </r>
        <r>
          <rPr>
            <sz val="9"/>
            <color indexed="81"/>
            <rFont val="Tahoma"/>
            <charset val="1"/>
          </rPr>
          <t xml:space="preserve">
Automatically entered based on ' Grant Projected Recruitment' tab entries. </t>
        </r>
      </text>
    </comment>
    <comment ref="P1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Automatically entered based on 'Actual Recruitment by Site' tab entries. Drag column down to add additional month. 
</t>
        </r>
      </text>
    </comment>
    <comment ref="W1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Automatically entered based on 'Follow Up' tab entries. Drag column down to add additional month.</t>
        </r>
      </text>
    </comment>
    <comment ref="Y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Number of withdrawn patients per site can be tracked in 'Follow Up' tab. 
You will need to track this over time based on eCRF information. 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Dates on other tabs are linked to this column. 
If cells have an error, click '=' then click on this cell, press enter, and drag cells on appropriate tab to fix. </t>
        </r>
      </text>
    </comment>
    <comment ref="M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Automatically entered based on 'Projected Feasibility Recruitment' tab entries.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Sîan Irvine</author>
  </authors>
  <commentList>
    <comment ref="A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Add any grant milestones and study specific actions.  </t>
        </r>
      </text>
    </comment>
    <comment ref="B6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Add pattern by right clicking cell&gt; Format Cells&gt;Fill&gt;Pattern Style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Sîan Irvine</author>
    <author>Sian Irvine</author>
  </authors>
  <commentList>
    <comment ref="C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Enter estimates here for each site based on when it is estimated site will open and number they have agreed to recruit. </t>
        </r>
      </text>
    </comment>
    <comment ref="B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Change these on 'Study Overview' tab</t>
        </r>
      </text>
    </comment>
    <comment ref="C4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Cells will automatically highlight red if the projected site total exceeds the total agreed with the site. </t>
        </r>
      </text>
    </comment>
    <comment ref="B48" authorId="1" shapeId="0" xr:uid="{00000000-0006-0000-0200-000004000000}">
      <text>
        <r>
          <rPr>
            <b/>
            <sz val="9"/>
            <color theme="1"/>
            <rFont val="Tahoma"/>
            <family val="2"/>
          </rPr>
          <t>Sîan Irvine:</t>
        </r>
        <r>
          <rPr>
            <sz val="9"/>
            <color theme="1"/>
            <rFont val="Tahoma"/>
            <family val="2"/>
          </rPr>
          <t xml:space="preserve">
Find this in the site agreement/feasibility form. 
Projected recruitment for each site entered above should not exceed this total.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Sîan Irvine</author>
  </authors>
  <commentList>
    <comment ref="C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Enter estimates here for each site based on funding bidy estimates. If funding body is not this speciific, leave empty. </t>
        </r>
      </text>
    </comment>
    <comment ref="C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Linked to 'Projected Feasibility Recruited
' tab</t>
        </r>
      </text>
    </comment>
    <comment ref="BK7" authorId="0" shapeId="0" xr:uid="{00000000-0006-0000-0300-000003000000}">
      <text>
        <r>
          <rPr>
            <b/>
            <sz val="9"/>
            <color indexed="81"/>
            <rFont val="Tahoma"/>
            <charset val="1"/>
          </rPr>
          <t>Sîan Irvine:</t>
        </r>
        <r>
          <rPr>
            <sz val="9"/>
            <color indexed="81"/>
            <rFont val="Tahoma"/>
            <charset val="1"/>
          </rPr>
          <t xml:space="preserve">
Add 50% milestone, for example, here if this is the level of detail given by your funder. </t>
        </r>
      </text>
    </comment>
    <comment ref="B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Change these on 'Study Overview' tab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Sîan Irvine</author>
    <author>Sian Irvine</author>
    <author>IRVINE Sîan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Linked to 'Projected Feasibility Recruited
' tab</t>
        </r>
      </text>
    </comment>
    <comment ref="B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Change these on 'Study Overview' tab</t>
        </r>
      </text>
    </comment>
    <comment ref="F1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Top recruiter of month is automatically highlighted in green.</t>
        </r>
      </text>
    </comment>
    <comment ref="B48" authorId="1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Sian Irvine:
From site agreement/feasibility - these are linked to 'Projected recruitment by site' page</t>
        </r>
      </text>
    </comment>
    <comment ref="B50" authorId="2" shapeId="0" xr:uid="{00000000-0006-0000-0400-000005000000}">
      <text>
        <r>
          <rPr>
            <b/>
            <sz val="9"/>
            <color indexed="81"/>
            <rFont val="Tahoma"/>
            <family val="2"/>
          </rPr>
          <t>IRVINE Sîan:</t>
        </r>
        <r>
          <rPr>
            <sz val="9"/>
            <color indexed="81"/>
            <rFont val="Tahoma"/>
            <family val="2"/>
          </rPr>
          <t xml:space="preserve">
When recruitment is over, substitute "Today()" in formula for actual recruitment end date</t>
        </r>
      </text>
    </comment>
    <comment ref="B53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% of patients withdrawn per site gives the dropout rate for the study. 
These will highlight yellow if over 15% and red if over 50%.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Sîan Irvine</author>
  </authors>
  <commentList>
    <comment ref="C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Select site from drop down menu to change graphs. </t>
        </r>
      </text>
    </comment>
    <comment ref="R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Right click on graph&gt;Select Data and check or uncheck boxes to change which of the data lines are visible on the graph</t>
        </r>
      </text>
    </comment>
    <comment ref="K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Top line is automatically entered from either 'Projected Recruitment by Site' or 'Actual Recruitment per Site' tabs. 
Consquent line formulas add the previous line to give a cumulative total Projected/Actual recruitment total. 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Sîan Irvine</author>
    <author>Sian Irvine</author>
  </authors>
  <commentList>
    <comment ref="C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Enter estimates here for each site based on when it is estimated site will open and number they have agreed to recruit. </t>
        </r>
      </text>
    </comment>
    <comment ref="C6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Linked to 'Projected Feasibility Recruited
' tab</t>
        </r>
      </text>
    </comment>
    <comment ref="B8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Change these on 'Study Overview' tab</t>
        </r>
      </text>
    </comment>
    <comment ref="C47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Cells will automatically highlight red if the projected site total exceeds the total agreed with the site. </t>
        </r>
      </text>
    </comment>
    <comment ref="B48" authorId="1" shapeId="0" xr:uid="{00000000-0006-0000-0600-000005000000}">
      <text>
        <r>
          <rPr>
            <b/>
            <sz val="9"/>
            <color theme="1"/>
            <rFont val="Tahoma"/>
            <family val="2"/>
          </rPr>
          <t>Sîan Irvine:</t>
        </r>
        <r>
          <rPr>
            <sz val="9"/>
            <color theme="1"/>
            <rFont val="Tahoma"/>
            <family val="2"/>
          </rPr>
          <t xml:space="preserve">
Find this in the site agreement/feasibility form. 
Projected recruitment for each site entered above should not exceed this total.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Sîan Irvine</author>
  </authors>
  <commentList>
    <comment ref="C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Enter estimates here for each site based on when it is estimated site will open and number they have agreed to recruit. </t>
        </r>
      </text>
    </comment>
    <comment ref="C5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Linked to 'Projected Feasibility Recruited
' tab</t>
        </r>
      </text>
    </comment>
    <comment ref="B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Change these on 'Study Overview' tab</t>
        </r>
      </text>
    </comment>
    <comment ref="B48" authorId="0" shapeId="0" xr:uid="{00000000-0006-0000-0700-000004000000}">
      <text>
        <r>
          <rPr>
            <b/>
            <sz val="9"/>
            <color indexed="81"/>
            <rFont val="Tahoma"/>
            <charset val="1"/>
          </rPr>
          <t>Sîan Irvine:</t>
        </r>
        <r>
          <rPr>
            <sz val="9"/>
            <color indexed="81"/>
            <rFont val="Tahoma"/>
            <charset val="1"/>
          </rPr>
          <t xml:space="preserve">
Linked to Actual Recruitment by Site tab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Sîan Irvine</author>
  </authors>
  <commentList>
    <comment ref="C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Enter estimates here for each site based on when it is estimated site will open and number they have agreed to recruit. </t>
        </r>
      </text>
    </comment>
    <comment ref="C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Linked to 'Projected Feasibility Recruited
' tab</t>
        </r>
      </text>
    </comment>
    <comment ref="B7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Sîan Irvine:</t>
        </r>
        <r>
          <rPr>
            <sz val="9"/>
            <color indexed="81"/>
            <rFont val="Tahoma"/>
            <family val="2"/>
          </rPr>
          <t xml:space="preserve">
Change these on 'Study Overview' tab</t>
        </r>
      </text>
    </comment>
  </commentList>
</comments>
</file>

<file path=xl/sharedStrings.xml><?xml version="1.0" encoding="utf-8"?>
<sst xmlns="http://schemas.openxmlformats.org/spreadsheetml/2006/main" count="426" uniqueCount="166">
  <si>
    <t>TM-T36 ECTU Recruitment Project Plan Tracker TEMPLATE v2.0 31/07/202</t>
  </si>
  <si>
    <t>[Trial Name]</t>
  </si>
  <si>
    <t>Target recruitment number</t>
  </si>
  <si>
    <t>MILESTONE</t>
  </si>
  <si>
    <t>Grant</t>
  </si>
  <si>
    <t>Extension (agreed with funder)</t>
  </si>
  <si>
    <t>Estimate</t>
  </si>
  <si>
    <t>Adjusted Estimate</t>
  </si>
  <si>
    <t>Actual</t>
  </si>
  <si>
    <t>Grant start date</t>
  </si>
  <si>
    <t>Sponsor Review &amp; Risk Assessment</t>
  </si>
  <si>
    <t>Not specified</t>
  </si>
  <si>
    <t>REC Approvals in place</t>
  </si>
  <si>
    <t>MHRA Approvals in place</t>
  </si>
  <si>
    <t>First SIV</t>
  </si>
  <si>
    <t>Last SIV</t>
  </si>
  <si>
    <t>First Site Open</t>
  </si>
  <si>
    <t xml:space="preserve">Project Month </t>
  </si>
  <si>
    <t xml:space="preserve">Project Milestone (Original) </t>
  </si>
  <si>
    <t xml:space="preserve">Recruitment </t>
  </si>
  <si>
    <t>Grant Projected randomised</t>
  </si>
  <si>
    <t>Grant Projected randomised (%)</t>
  </si>
  <si>
    <t>Expected randomised by feasibility (Original)</t>
  </si>
  <si>
    <t>Expected randomised  by feasibility (%)</t>
  </si>
  <si>
    <t>Expected randomised (Adjusted Extension)</t>
  </si>
  <si>
    <t xml:space="preserve">Actual randomised </t>
  </si>
  <si>
    <t>Actual randomised (%)</t>
  </si>
  <si>
    <t>Grant Projected completed</t>
  </si>
  <si>
    <t>Grant Projected completed (%)</t>
  </si>
  <si>
    <t xml:space="preserve">Expected completed by feasibility (Original) </t>
  </si>
  <si>
    <t>Expected completed by feasibility (%)</t>
  </si>
  <si>
    <t xml:space="preserve">Expected completed (Adjusted Extension) </t>
  </si>
  <si>
    <t>Actual completed</t>
  </si>
  <si>
    <t>Actual completed (%)</t>
  </si>
  <si>
    <t>Withdrawn*</t>
  </si>
  <si>
    <t xml:space="preserve">Withdrawn - Data Deleted </t>
  </si>
  <si>
    <t>FPFV/Recruitment start date</t>
  </si>
  <si>
    <r>
      <t>Jan 202</t>
    </r>
    <r>
      <rPr>
        <sz val="11"/>
        <color rgb="FFFF0000"/>
        <rFont val="Calibri"/>
        <family val="2"/>
        <scheme val="minor"/>
      </rPr>
      <t>X</t>
    </r>
  </si>
  <si>
    <t>Last Site Open</t>
  </si>
  <si>
    <r>
      <t>Feb 202</t>
    </r>
    <r>
      <rPr>
        <sz val="11"/>
        <color rgb="FFFF0000"/>
        <rFont val="Calibri"/>
        <family val="2"/>
        <scheme val="minor"/>
      </rPr>
      <t>X</t>
    </r>
  </si>
  <si>
    <t>Stop/Go Criteria:</t>
  </si>
  <si>
    <r>
      <t>Mar 202</t>
    </r>
    <r>
      <rPr>
        <sz val="11"/>
        <color rgb="FFFF0000"/>
        <rFont val="Calibri"/>
        <family val="2"/>
        <scheme val="minor"/>
      </rPr>
      <t>X</t>
    </r>
  </si>
  <si>
    <t>50% of recruitment</t>
  </si>
  <si>
    <r>
      <t>Apr 202</t>
    </r>
    <r>
      <rPr>
        <sz val="11"/>
        <color rgb="FFFF0000"/>
        <rFont val="Calibri"/>
        <family val="2"/>
        <scheme val="minor"/>
      </rPr>
      <t>X</t>
    </r>
  </si>
  <si>
    <t>Recruitment end date (LPFV)</t>
  </si>
  <si>
    <r>
      <t>May 202</t>
    </r>
    <r>
      <rPr>
        <sz val="11"/>
        <color rgb="FFFF0000"/>
        <rFont val="Calibri"/>
        <family val="2"/>
        <scheme val="minor"/>
      </rPr>
      <t>X</t>
    </r>
  </si>
  <si>
    <t xml:space="preserve">LPLV </t>
  </si>
  <si>
    <r>
      <t>Jun 202</t>
    </r>
    <r>
      <rPr>
        <sz val="11"/>
        <color rgb="FFFF0000"/>
        <rFont val="Calibri"/>
        <family val="2"/>
        <scheme val="minor"/>
      </rPr>
      <t>X</t>
    </r>
  </si>
  <si>
    <t>Follow-up end date</t>
  </si>
  <si>
    <r>
      <t>Jul 202</t>
    </r>
    <r>
      <rPr>
        <sz val="11"/>
        <color rgb="FFFF0000"/>
        <rFont val="Calibri"/>
        <family val="2"/>
        <scheme val="minor"/>
      </rPr>
      <t>X</t>
    </r>
  </si>
  <si>
    <t>Database Lock</t>
  </si>
  <si>
    <r>
      <t>Aug 202</t>
    </r>
    <r>
      <rPr>
        <sz val="11"/>
        <color rgb="FFFF0000"/>
        <rFont val="Calibri"/>
        <family val="2"/>
        <scheme val="minor"/>
      </rPr>
      <t>X</t>
    </r>
  </si>
  <si>
    <t>Data Analysis &amp; Report Completed</t>
  </si>
  <si>
    <r>
      <t>Sep 202</t>
    </r>
    <r>
      <rPr>
        <sz val="11"/>
        <color rgb="FFFF0000"/>
        <rFont val="Calibri"/>
        <family val="2"/>
        <scheme val="minor"/>
      </rPr>
      <t>X</t>
    </r>
  </si>
  <si>
    <t xml:space="preserve">Final study report </t>
  </si>
  <si>
    <r>
      <t>Oct 202</t>
    </r>
    <r>
      <rPr>
        <sz val="11"/>
        <color rgb="FFFF0000"/>
        <rFont val="Calibri"/>
        <family val="2"/>
        <scheme val="minor"/>
      </rPr>
      <t>X</t>
    </r>
  </si>
  <si>
    <t>Grant end date</t>
  </si>
  <si>
    <r>
      <t>Nov 202</t>
    </r>
    <r>
      <rPr>
        <sz val="11"/>
        <color rgb="FFFF0000"/>
        <rFont val="Calibri"/>
        <family val="2"/>
        <scheme val="minor"/>
      </rPr>
      <t>X</t>
    </r>
  </si>
  <si>
    <t>Stop/Go Criteria: 80 pts</t>
  </si>
  <si>
    <r>
      <t>Dec 202</t>
    </r>
    <r>
      <rPr>
        <sz val="11"/>
        <color rgb="FFFF0000"/>
        <rFont val="Calibri"/>
        <family val="2"/>
        <scheme val="minor"/>
      </rPr>
      <t>X</t>
    </r>
  </si>
  <si>
    <r>
      <t xml:space="preserve">Updated </t>
    </r>
    <r>
      <rPr>
        <i/>
        <sz val="11"/>
        <color rgb="FFFF0000"/>
        <rFont val="Calibri"/>
        <family val="2"/>
        <scheme val="minor"/>
      </rPr>
      <t>xx/xx/202x</t>
    </r>
  </si>
  <si>
    <t>Recruitment end date</t>
  </si>
  <si>
    <t xml:space="preserve">* Data from patients retained for analysis up to the point of withdrawal. </t>
  </si>
  <si>
    <t>Phase</t>
  </si>
  <si>
    <t>SET-UP</t>
  </si>
  <si>
    <t>RECRUITMENT</t>
  </si>
  <si>
    <t>FOLLOW UP</t>
  </si>
  <si>
    <t>CLOSURE (6 Months)</t>
  </si>
  <si>
    <t>Actual/Adjusted estimate</t>
  </si>
  <si>
    <t>Project Month</t>
  </si>
  <si>
    <t>MILESTONES</t>
  </si>
  <si>
    <t>Jul-202x</t>
  </si>
  <si>
    <t>Aug-202x</t>
  </si>
  <si>
    <t>Sep-202x</t>
  </si>
  <si>
    <t>Oct-202x</t>
  </si>
  <si>
    <t>Nov-202x</t>
  </si>
  <si>
    <t>Dec-202x</t>
  </si>
  <si>
    <t>Jan-202x</t>
  </si>
  <si>
    <t>Feb-202x</t>
  </si>
  <si>
    <t>Mar-202x</t>
  </si>
  <si>
    <t>Apr-202x</t>
  </si>
  <si>
    <t>May-202x</t>
  </si>
  <si>
    <t>Jun-202x</t>
  </si>
  <si>
    <r>
      <t xml:space="preserve">FUNDER START DATE &amp; DURATION: </t>
    </r>
    <r>
      <rPr>
        <b/>
        <sz val="10"/>
        <color rgb="FFFF0000"/>
        <rFont val="Arial"/>
        <family val="2"/>
      </rPr>
      <t>xx</t>
    </r>
    <r>
      <rPr>
        <b/>
        <sz val="10"/>
        <color theme="1"/>
        <rFont val="Arial"/>
        <family val="2"/>
      </rPr>
      <t xml:space="preserve"> months commencing </t>
    </r>
    <r>
      <rPr>
        <b/>
        <sz val="10"/>
        <color rgb="FFFF0000"/>
        <rFont val="Arial"/>
        <family val="2"/>
      </rPr>
      <t xml:space="preserve">[Grant start date] </t>
    </r>
  </si>
  <si>
    <t>FUNDER MILESTONES</t>
  </si>
  <si>
    <r>
      <t xml:space="preserve">Stop/Go criteria: </t>
    </r>
    <r>
      <rPr>
        <b/>
        <sz val="10"/>
        <color rgb="FFFF0000"/>
        <rFont val="Arial"/>
        <family val="2"/>
      </rPr>
      <t>xx</t>
    </r>
  </si>
  <si>
    <r>
      <t xml:space="preserve">Milestone 1: </t>
    </r>
    <r>
      <rPr>
        <b/>
        <sz val="10"/>
        <color rgb="FFFF0000"/>
        <rFont val="Arial"/>
        <family val="2"/>
      </rPr>
      <t>xx</t>
    </r>
  </si>
  <si>
    <r>
      <t xml:space="preserve">Milestone 2: </t>
    </r>
    <r>
      <rPr>
        <b/>
        <sz val="10"/>
        <color rgb="FFFF0000"/>
        <rFont val="Arial"/>
        <family val="2"/>
      </rPr>
      <t>xx</t>
    </r>
  </si>
  <si>
    <t>Study Documents</t>
  </si>
  <si>
    <t>Protocol development</t>
  </si>
  <si>
    <t xml:space="preserve">Study Documentation Set Submitted to Sponsor </t>
  </si>
  <si>
    <t>Sponsor review &amp; Risk Assessment</t>
  </si>
  <si>
    <t>* TSC and DMC membership &amp; Charter</t>
  </si>
  <si>
    <t>Submit protocol for publication</t>
  </si>
  <si>
    <t>Database Development</t>
  </si>
  <si>
    <t>CRF Content</t>
  </si>
  <si>
    <t>ECTU Development</t>
  </si>
  <si>
    <t>Testing</t>
  </si>
  <si>
    <t>Validations</t>
  </si>
  <si>
    <t>Reports and Queries finalised</t>
  </si>
  <si>
    <t xml:space="preserve">Training Materials </t>
  </si>
  <si>
    <t>Sponsor Approval (if applicable)</t>
  </si>
  <si>
    <t>APPROVALS</t>
  </si>
  <si>
    <t>Ethics, Application and support documentation</t>
  </si>
  <si>
    <t xml:space="preserve">NRS/HRA Prepare OID  </t>
  </si>
  <si>
    <t>Registration of study eg. ISRCTN</t>
  </si>
  <si>
    <t>Portfolio adoption</t>
  </si>
  <si>
    <t>SITE SET UP</t>
  </si>
  <si>
    <t>Contracts (drug supply, funder, sites)</t>
  </si>
  <si>
    <t>Complete Set up of TMF/ISF</t>
  </si>
  <si>
    <t>Prepare training for SIV Videos education materials</t>
  </si>
  <si>
    <t xml:space="preserve">Formal trial opening/SIVs undertaken </t>
  </si>
  <si>
    <t>Recruitment start/FPFV</t>
  </si>
  <si>
    <t>50% Recruitment</t>
  </si>
  <si>
    <t>100% Recruitment/Recruitment end date (LPFV)</t>
  </si>
  <si>
    <t>FOLLOW UP/CLOSURE</t>
  </si>
  <si>
    <t>LPLV/Final Follow up</t>
  </si>
  <si>
    <t>Site Close Out</t>
  </si>
  <si>
    <t>MEETINGS &amp; COMMUNICATION</t>
  </si>
  <si>
    <t>Trial Steering Committee</t>
  </si>
  <si>
    <t>Data Monitoring Committee</t>
  </si>
  <si>
    <t>TMG/PMG Meetings</t>
  </si>
  <si>
    <t>Funder Reports</t>
  </si>
  <si>
    <t>DATA COLLECTION &amp; ANALYSIS</t>
  </si>
  <si>
    <t>Stats Analysis Plan</t>
  </si>
  <si>
    <t xml:space="preserve">Data Cleaning </t>
  </si>
  <si>
    <t>Statistical Analysis</t>
  </si>
  <si>
    <t>Stats Report to CI</t>
  </si>
  <si>
    <t>DISSEMINATION</t>
  </si>
  <si>
    <t xml:space="preserve">Draft Final Report 
</t>
  </si>
  <si>
    <t xml:space="preserve">Primary Manuscipt &amp; Conferences
</t>
  </si>
  <si>
    <t>Archiving</t>
  </si>
  <si>
    <t xml:space="preserve">Site not open </t>
  </si>
  <si>
    <t xml:space="preserve">Recruitment suspended </t>
  </si>
  <si>
    <t xml:space="preserve">Best recruitment total of the month </t>
  </si>
  <si>
    <t>[Site no}</t>
  </si>
  <si>
    <t>Edinburgh (RIE)</t>
  </si>
  <si>
    <t>Fife</t>
  </si>
  <si>
    <t>GGC</t>
  </si>
  <si>
    <t>Aberdeen</t>
  </si>
  <si>
    <t>Inverness</t>
  </si>
  <si>
    <t>[Site name]</t>
  </si>
  <si>
    <t>Total per month</t>
  </si>
  <si>
    <t>Cumulative total</t>
  </si>
  <si>
    <t>Cumulative total (%)</t>
  </si>
  <si>
    <t>Total per site</t>
  </si>
  <si>
    <t>Predicted total recruitment from site agreement/feasibility</t>
  </si>
  <si>
    <t>Predicted recruitment/month</t>
  </si>
  <si>
    <t>Predicted total recruitment</t>
  </si>
  <si>
    <t>SATO/recruitment start date</t>
  </si>
  <si>
    <t>Days open</t>
  </si>
  <si>
    <t>Average patient/ month</t>
  </si>
  <si>
    <t>Withdrawn</t>
  </si>
  <si>
    <t>%Withdrawn (Drop out rate)</t>
  </si>
  <si>
    <t>Site</t>
  </si>
  <si>
    <t>Projected Grant</t>
  </si>
  <si>
    <t>Projected by Feasibility</t>
  </si>
  <si>
    <t>Adjusted/Extension</t>
  </si>
  <si>
    <t>No follow ups due</t>
  </si>
  <si>
    <t>Final Follow Ups per month</t>
  </si>
  <si>
    <t>Remaining final follow ups</t>
  </si>
  <si>
    <t>% pts withdrawn (Drop out Rate</t>
  </si>
  <si>
    <t>% Completed pts</t>
  </si>
  <si>
    <t>Average no. pts screened / month</t>
  </si>
  <si>
    <t>Successful screening/washout rate (%)</t>
  </si>
  <si>
    <t>TM-T36 ECTU Recruitment Project Plan Tracker TEMPLATE v2.0 08/02/2024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</si>
</sst>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444444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0"/>
      <color theme="9" tint="-0.24997711111789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  <fill>
      <patternFill patternType="lightUp">
        <bgColor theme="9" tint="0.59999389629810485"/>
      </patternFill>
    </fill>
    <fill>
      <patternFill patternType="solid">
        <fgColor theme="4"/>
        <bgColor indexed="64"/>
      </patternFill>
    </fill>
    <fill>
      <patternFill patternType="lightUp">
        <bgColor theme="5" tint="0.79995117038483843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0" applyFont="1"/>
    <xf numFmtId="0" fontId="6" fillId="0" borderId="0" xfId="0" applyFont="1"/>
    <xf numFmtId="0" fontId="5" fillId="7" borderId="1" xfId="0" applyFont="1" applyFill="1" applyBorder="1"/>
    <xf numFmtId="0" fontId="6" fillId="0" borderId="1" xfId="0" applyFont="1" applyBorder="1"/>
    <xf numFmtId="0" fontId="5" fillId="5" borderId="1" xfId="0" applyFont="1" applyFill="1" applyBorder="1"/>
    <xf numFmtId="0" fontId="5" fillId="6" borderId="1" xfId="0" applyFont="1" applyFill="1" applyBorder="1"/>
    <xf numFmtId="0" fontId="0" fillId="0" borderId="1" xfId="0" applyBorder="1"/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0" fillId="8" borderId="1" xfId="0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4" fillId="8" borderId="1" xfId="0" applyFont="1" applyFill="1" applyBorder="1" applyAlignment="1">
      <alignment wrapText="1"/>
    </xf>
    <xf numFmtId="0" fontId="8" fillId="0" borderId="0" xfId="0" applyFont="1"/>
    <xf numFmtId="0" fontId="6" fillId="0" borderId="1" xfId="0" applyFont="1" applyBorder="1" applyAlignment="1">
      <alignment wrapText="1"/>
    </xf>
    <xf numFmtId="0" fontId="11" fillId="0" borderId="0" xfId="0" applyFont="1"/>
    <xf numFmtId="0" fontId="2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" fontId="10" fillId="6" borderId="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1" fontId="10" fillId="8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/>
    <xf numFmtId="0" fontId="3" fillId="0" borderId="0" xfId="0" applyFont="1"/>
    <xf numFmtId="0" fontId="0" fillId="11" borderId="1" xfId="0" applyFill="1" applyBorder="1"/>
    <xf numFmtId="0" fontId="14" fillId="0" borderId="1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8" xfId="0" applyBorder="1"/>
    <xf numFmtId="0" fontId="2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3" fillId="0" borderId="9" xfId="0" applyFont="1" applyBorder="1"/>
    <xf numFmtId="0" fontId="3" fillId="0" borderId="15" xfId="0" applyFont="1" applyBorder="1" applyAlignment="1">
      <alignment wrapText="1"/>
    </xf>
    <xf numFmtId="14" fontId="0" fillId="0" borderId="8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14" fillId="13" borderId="1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14" fillId="8" borderId="1" xfId="0" applyFont="1" applyFill="1" applyBorder="1" applyAlignment="1">
      <alignment horizontal="right" vertical="top" wrapText="1"/>
    </xf>
    <xf numFmtId="0" fontId="9" fillId="13" borderId="1" xfId="0" applyFont="1" applyFill="1" applyBorder="1" applyAlignment="1">
      <alignment horizontal="center" vertical="center" wrapText="1"/>
    </xf>
    <xf numFmtId="17" fontId="9" fillId="13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/>
    </xf>
    <xf numFmtId="9" fontId="0" fillId="5" borderId="17" xfId="1" applyFont="1" applyFill="1" applyBorder="1" applyAlignment="1">
      <alignment horizontal="center" vertical="center"/>
    </xf>
    <xf numFmtId="9" fontId="0" fillId="5" borderId="13" xfId="1" applyFont="1" applyFill="1" applyBorder="1" applyAlignment="1">
      <alignment horizontal="center" vertical="center"/>
    </xf>
    <xf numFmtId="9" fontId="0" fillId="5" borderId="1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49" fontId="9" fillId="0" borderId="26" xfId="0" applyNumberFormat="1" applyFont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0" borderId="2" xfId="0" applyBorder="1"/>
    <xf numFmtId="0" fontId="3" fillId="15" borderId="20" xfId="0" applyFont="1" applyFill="1" applyBorder="1" applyAlignment="1">
      <alignment wrapText="1"/>
    </xf>
    <xf numFmtId="0" fontId="3" fillId="0" borderId="27" xfId="0" applyFont="1" applyBorder="1" applyAlignment="1">
      <alignment wrapText="1"/>
    </xf>
    <xf numFmtId="0" fontId="0" fillId="15" borderId="2" xfId="0" applyFill="1" applyBorder="1"/>
    <xf numFmtId="0" fontId="0" fillId="7" borderId="5" xfId="0" applyFill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0" fillId="3" borderId="4" xfId="1" applyFont="1" applyFill="1" applyBorder="1" applyAlignment="1">
      <alignment horizontal="center" vertical="center"/>
    </xf>
    <xf numFmtId="0" fontId="17" fillId="0" borderId="4" xfId="0" applyFont="1" applyBorder="1"/>
    <xf numFmtId="0" fontId="17" fillId="16" borderId="4" xfId="0" applyFont="1" applyFill="1" applyBorder="1"/>
    <xf numFmtId="0" fontId="18" fillId="8" borderId="1" xfId="0" applyFont="1" applyFill="1" applyBorder="1" applyAlignment="1">
      <alignment horizontal="center"/>
    </xf>
    <xf numFmtId="0" fontId="0" fillId="5" borderId="1" xfId="0" applyFill="1" applyBorder="1"/>
    <xf numFmtId="0" fontId="0" fillId="1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9" fillId="0" borderId="0" xfId="0" applyFont="1"/>
    <xf numFmtId="0" fontId="17" fillId="5" borderId="12" xfId="0" applyFont="1" applyFill="1" applyBorder="1"/>
    <xf numFmtId="0" fontId="17" fillId="5" borderId="28" xfId="0" applyFont="1" applyFill="1" applyBorder="1"/>
    <xf numFmtId="0" fontId="17" fillId="5" borderId="4" xfId="0" applyFont="1" applyFill="1" applyBorder="1"/>
    <xf numFmtId="0" fontId="17" fillId="17" borderId="4" xfId="0" applyFont="1" applyFill="1" applyBorder="1"/>
    <xf numFmtId="0" fontId="17" fillId="17" borderId="28" xfId="0" applyFont="1" applyFill="1" applyBorder="1"/>
    <xf numFmtId="0" fontId="17" fillId="17" borderId="29" xfId="0" applyFont="1" applyFill="1" applyBorder="1"/>
    <xf numFmtId="0" fontId="0" fillId="5" borderId="12" xfId="0" applyFill="1" applyBorder="1"/>
    <xf numFmtId="0" fontId="0" fillId="5" borderId="28" xfId="0" applyFill="1" applyBorder="1"/>
    <xf numFmtId="0" fontId="0" fillId="17" borderId="12" xfId="0" applyFill="1" applyBorder="1"/>
    <xf numFmtId="0" fontId="0" fillId="17" borderId="28" xfId="0" applyFill="1" applyBorder="1"/>
    <xf numFmtId="0" fontId="0" fillId="17" borderId="29" xfId="0" applyFill="1" applyBorder="1"/>
    <xf numFmtId="0" fontId="0" fillId="5" borderId="4" xfId="0" applyFill="1" applyBorder="1"/>
    <xf numFmtId="0" fontId="0" fillId="17" borderId="4" xfId="0" applyFill="1" applyBorder="1"/>
    <xf numFmtId="0" fontId="0" fillId="5" borderId="9" xfId="0" applyFill="1" applyBorder="1"/>
    <xf numFmtId="0" fontId="0" fillId="17" borderId="9" xfId="0" applyFill="1" applyBorder="1"/>
    <xf numFmtId="0" fontId="0" fillId="17" borderId="7" xfId="0" applyFill="1" applyBorder="1"/>
    <xf numFmtId="0" fontId="0" fillId="7" borderId="12" xfId="0" applyFill="1" applyBorder="1"/>
    <xf numFmtId="0" fontId="0" fillId="7" borderId="28" xfId="0" applyFill="1" applyBorder="1"/>
    <xf numFmtId="0" fontId="0" fillId="19" borderId="12" xfId="0" applyFill="1" applyBorder="1"/>
    <xf numFmtId="0" fontId="0" fillId="19" borderId="28" xfId="0" applyFill="1" applyBorder="1"/>
    <xf numFmtId="0" fontId="0" fillId="19" borderId="29" xfId="0" applyFill="1" applyBorder="1"/>
    <xf numFmtId="0" fontId="0" fillId="10" borderId="4" xfId="0" applyFill="1" applyBorder="1"/>
    <xf numFmtId="49" fontId="9" fillId="0" borderId="26" xfId="0" applyNumberFormat="1" applyFont="1" applyBorder="1" applyAlignment="1">
      <alignment horizontal="center" vertical="center" wrapText="1"/>
    </xf>
    <xf numFmtId="0" fontId="0" fillId="12" borderId="32" xfId="0" applyFill="1" applyBorder="1" applyAlignment="1">
      <alignment horizontal="center" vertical="center"/>
    </xf>
    <xf numFmtId="0" fontId="21" fillId="0" borderId="0" xfId="0" applyFont="1"/>
    <xf numFmtId="0" fontId="15" fillId="0" borderId="7" xfId="0" applyFont="1" applyBorder="1" applyAlignment="1">
      <alignment vertical="center" wrapText="1"/>
    </xf>
    <xf numFmtId="0" fontId="3" fillId="0" borderId="34" xfId="0" applyFont="1" applyBorder="1" applyAlignment="1">
      <alignment wrapText="1"/>
    </xf>
    <xf numFmtId="0" fontId="15" fillId="0" borderId="35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8" xfId="0" applyBorder="1" applyAlignment="1">
      <alignment horizontal="right"/>
    </xf>
    <xf numFmtId="49" fontId="9" fillId="0" borderId="34" xfId="0" applyNumberFormat="1" applyFont="1" applyBorder="1" applyAlignment="1">
      <alignment horizontal="center" vertical="center" wrapText="1"/>
    </xf>
    <xf numFmtId="0" fontId="0" fillId="12" borderId="37" xfId="0" applyFill="1" applyBorder="1" applyAlignment="1">
      <alignment horizontal="center" vertical="center"/>
    </xf>
    <xf numFmtId="0" fontId="0" fillId="0" borderId="32" xfId="0" applyBorder="1"/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0" fontId="0" fillId="0" borderId="41" xfId="0" applyBorder="1"/>
    <xf numFmtId="0" fontId="0" fillId="8" borderId="8" xfId="0" applyFill="1" applyBorder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22" fillId="0" borderId="0" xfId="0" applyFont="1"/>
    <xf numFmtId="0" fontId="0" fillId="4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 wrapText="1"/>
    </xf>
    <xf numFmtId="17" fontId="9" fillId="13" borderId="5" xfId="0" applyNumberFormat="1" applyFont="1" applyFill="1" applyBorder="1" applyAlignment="1">
      <alignment horizontal="center" vertical="center" wrapText="1"/>
    </xf>
    <xf numFmtId="0" fontId="17" fillId="20" borderId="12" xfId="0" applyFont="1" applyFill="1" applyBorder="1"/>
    <xf numFmtId="0" fontId="17" fillId="20" borderId="28" xfId="0" applyFont="1" applyFill="1" applyBorder="1"/>
    <xf numFmtId="0" fontId="17" fillId="20" borderId="29" xfId="0" applyFont="1" applyFill="1" applyBorder="1"/>
    <xf numFmtId="0" fontId="3" fillId="0" borderId="12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9" fillId="15" borderId="1" xfId="0" applyFont="1" applyFill="1" applyBorder="1" applyAlignment="1">
      <alignment horizontal="right" vertical="top" wrapText="1"/>
    </xf>
    <xf numFmtId="17" fontId="0" fillId="0" borderId="1" xfId="0" applyNumberFormat="1" applyBorder="1"/>
    <xf numFmtId="17" fontId="0" fillId="0" borderId="18" xfId="0" applyNumberFormat="1" applyBorder="1" applyAlignment="1">
      <alignment horizontal="right"/>
    </xf>
    <xf numFmtId="17" fontId="0" fillId="0" borderId="32" xfId="0" applyNumberFormat="1" applyBorder="1" applyAlignment="1">
      <alignment horizontal="right"/>
    </xf>
    <xf numFmtId="17" fontId="0" fillId="0" borderId="41" xfId="0" applyNumberForma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3" fillId="8" borderId="1" xfId="0" applyFont="1" applyFill="1" applyBorder="1"/>
    <xf numFmtId="0" fontId="5" fillId="2" borderId="1" xfId="0" applyFont="1" applyFill="1" applyBorder="1" applyAlignment="1">
      <alignment wrapText="1"/>
    </xf>
    <xf numFmtId="0" fontId="0" fillId="0" borderId="0" xfId="0" applyAlignment="1">
      <alignment horizontal="left" vertical="center"/>
    </xf>
    <xf numFmtId="0" fontId="0" fillId="5" borderId="37" xfId="0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9" fillId="0" borderId="44" xfId="0" applyFont="1" applyBorder="1" applyAlignment="1">
      <alignment vertical="center" wrapText="1"/>
    </xf>
    <xf numFmtId="0" fontId="0" fillId="7" borderId="1" xfId="0" applyFill="1" applyBorder="1"/>
    <xf numFmtId="9" fontId="0" fillId="7" borderId="1" xfId="1" applyFont="1" applyFill="1" applyBorder="1" applyAlignment="1">
      <alignment horizontal="center" vertical="center"/>
    </xf>
    <xf numFmtId="1" fontId="0" fillId="7" borderId="1" xfId="0" applyNumberFormat="1" applyFill="1" applyBorder="1"/>
    <xf numFmtId="0" fontId="0" fillId="0" borderId="1" xfId="0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/>
    </xf>
    <xf numFmtId="1" fontId="0" fillId="6" borderId="1" xfId="0" applyNumberFormat="1" applyFill="1" applyBorder="1"/>
    <xf numFmtId="1" fontId="0" fillId="4" borderId="1" xfId="0" applyNumberFormat="1" applyFill="1" applyBorder="1"/>
    <xf numFmtId="1" fontId="0" fillId="8" borderId="1" xfId="0" applyNumberFormat="1" applyFill="1" applyBorder="1"/>
    <xf numFmtId="1" fontId="0" fillId="6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9" fillId="0" borderId="43" xfId="0" applyFont="1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9" fontId="0" fillId="0" borderId="18" xfId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164" fontId="0" fillId="6" borderId="25" xfId="0" applyNumberFormat="1" applyFill="1" applyBorder="1" applyAlignment="1">
      <alignment horizontal="center" vertical="center"/>
    </xf>
    <xf numFmtId="164" fontId="0" fillId="6" borderId="50" xfId="0" applyNumberFormat="1" applyFill="1" applyBorder="1" applyAlignment="1">
      <alignment horizontal="center" vertical="center"/>
    </xf>
    <xf numFmtId="0" fontId="3" fillId="15" borderId="4" xfId="0" applyFont="1" applyFill="1" applyBorder="1" applyAlignment="1">
      <alignment wrapText="1"/>
    </xf>
    <xf numFmtId="0" fontId="0" fillId="15" borderId="4" xfId="0" applyFill="1" applyBorder="1"/>
    <xf numFmtId="9" fontId="0" fillId="0" borderId="51" xfId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9" fontId="0" fillId="0" borderId="21" xfId="1" applyFont="1" applyBorder="1" applyAlignment="1">
      <alignment horizontal="center"/>
    </xf>
    <xf numFmtId="164" fontId="0" fillId="6" borderId="6" xfId="0" applyNumberFormat="1" applyFill="1" applyBorder="1" applyAlignment="1">
      <alignment horizontal="center" vertical="center"/>
    </xf>
    <xf numFmtId="9" fontId="0" fillId="0" borderId="52" xfId="1" applyFont="1" applyFill="1" applyBorder="1" applyAlignment="1">
      <alignment horizontal="center" vertical="center"/>
    </xf>
    <xf numFmtId="164" fontId="0" fillId="14" borderId="7" xfId="0" applyNumberFormat="1" applyFill="1" applyBorder="1" applyAlignment="1">
      <alignment horizontal="center" vertical="center"/>
    </xf>
    <xf numFmtId="9" fontId="0" fillId="21" borderId="53" xfId="1" applyFont="1" applyFill="1" applyBorder="1" applyAlignment="1">
      <alignment horizontal="center" vertical="center"/>
    </xf>
    <xf numFmtId="1" fontId="0" fillId="0" borderId="5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9" fillId="18" borderId="12" xfId="0" applyFont="1" applyFill="1" applyBorder="1" applyAlignment="1">
      <alignment horizontal="center"/>
    </xf>
    <xf numFmtId="0" fontId="9" fillId="18" borderId="28" xfId="0" applyFont="1" applyFill="1" applyBorder="1" applyAlignment="1">
      <alignment horizontal="center"/>
    </xf>
    <xf numFmtId="0" fontId="9" fillId="18" borderId="29" xfId="0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9" fillId="9" borderId="31" xfId="0" applyFont="1" applyFill="1" applyBorder="1" applyAlignment="1">
      <alignment horizontal="center"/>
    </xf>
    <xf numFmtId="0" fontId="9" fillId="14" borderId="12" xfId="0" applyFont="1" applyFill="1" applyBorder="1" applyAlignment="1">
      <alignment horizontal="center"/>
    </xf>
    <xf numFmtId="0" fontId="9" fillId="14" borderId="28" xfId="0" applyFont="1" applyFill="1" applyBorder="1" applyAlignment="1">
      <alignment horizontal="center"/>
    </xf>
    <xf numFmtId="0" fontId="9" fillId="14" borderId="29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4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5"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'Study Overview'!$K$10</c:f>
          <c:strCache>
            <c:ptCount val="1"/>
            <c:pt idx="0">
              <c:v>[Trial Name] Recruitment</c:v>
            </c:pt>
          </c:strCache>
        </c:strRef>
      </c:tx>
      <c:layout>
        <c:manualLayout>
          <c:xMode val="edge"/>
          <c:yMode val="edge"/>
          <c:x val="0.38014411728243508"/>
          <c:y val="1.177336331245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73290655423755"/>
          <c:y val="8.5001272821088825E-2"/>
          <c:w val="0.75840012354334918"/>
          <c:h val="0.76175162430697063"/>
        </c:manualLayout>
      </c:layout>
      <c:scatterChart>
        <c:scatterStyle val="lineMarker"/>
        <c:varyColors val="0"/>
        <c:ser>
          <c:idx val="7"/>
          <c:order val="0"/>
          <c:tx>
            <c:strRef>
              <c:f>'Study Overview'!$K$11</c:f>
              <c:strCache>
                <c:ptCount val="1"/>
                <c:pt idx="0">
                  <c:v>Grant Projected randomised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'Study Overview'!$J$12:$J$50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xVal>
          <c:yVal>
            <c:numRef>
              <c:f>'Study Overview'!$K$12:$K$50</c:f>
              <c:numCache>
                <c:formatCode>General</c:formatCode>
                <c:ptCount val="39"/>
                <c:pt idx="0" formatCode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7</c:v>
                </c:pt>
                <c:pt idx="4">
                  <c:v>12</c:v>
                </c:pt>
                <c:pt idx="5">
                  <c:v>19</c:v>
                </c:pt>
                <c:pt idx="6">
                  <c:v>28</c:v>
                </c:pt>
                <c:pt idx="7">
                  <c:v>38</c:v>
                </c:pt>
                <c:pt idx="8">
                  <c:v>49</c:v>
                </c:pt>
                <c:pt idx="9">
                  <c:v>59</c:v>
                </c:pt>
                <c:pt idx="10">
                  <c:v>70</c:v>
                </c:pt>
                <c:pt idx="11">
                  <c:v>81</c:v>
                </c:pt>
                <c:pt idx="12">
                  <c:v>92</c:v>
                </c:pt>
                <c:pt idx="13">
                  <c:v>102</c:v>
                </c:pt>
                <c:pt idx="14">
                  <c:v>114</c:v>
                </c:pt>
                <c:pt idx="15">
                  <c:v>125</c:v>
                </c:pt>
                <c:pt idx="16">
                  <c:v>136</c:v>
                </c:pt>
                <c:pt idx="17">
                  <c:v>146</c:v>
                </c:pt>
                <c:pt idx="18">
                  <c:v>156</c:v>
                </c:pt>
                <c:pt idx="19">
                  <c:v>165</c:v>
                </c:pt>
                <c:pt idx="20">
                  <c:v>173</c:v>
                </c:pt>
                <c:pt idx="21">
                  <c:v>183</c:v>
                </c:pt>
                <c:pt idx="22">
                  <c:v>195</c:v>
                </c:pt>
                <c:pt idx="23">
                  <c:v>207</c:v>
                </c:pt>
                <c:pt idx="24">
                  <c:v>218</c:v>
                </c:pt>
                <c:pt idx="25">
                  <c:v>228</c:v>
                </c:pt>
                <c:pt idx="26">
                  <c:v>240</c:v>
                </c:pt>
                <c:pt idx="27">
                  <c:v>252</c:v>
                </c:pt>
                <c:pt idx="28">
                  <c:v>264</c:v>
                </c:pt>
                <c:pt idx="29">
                  <c:v>274</c:v>
                </c:pt>
                <c:pt idx="30">
                  <c:v>283</c:v>
                </c:pt>
                <c:pt idx="31">
                  <c:v>292</c:v>
                </c:pt>
                <c:pt idx="32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BC-468E-B2EE-FE4BF444484A}"/>
            </c:ext>
          </c:extLst>
        </c:ser>
        <c:ser>
          <c:idx val="0"/>
          <c:order val="1"/>
          <c:tx>
            <c:strRef>
              <c:f>'Study Overview'!$M$11</c:f>
              <c:strCache>
                <c:ptCount val="1"/>
                <c:pt idx="0">
                  <c:v>Expected randomised by feasibility (Original)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strRef>
              <c:f>'Study Overview'!$J$12:$J$50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xVal>
          <c:yVal>
            <c:numRef>
              <c:f>'Study Overview'!$M$12:$M$50</c:f>
              <c:numCache>
                <c:formatCode>General</c:formatCode>
                <c:ptCount val="39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12</c:v>
                </c:pt>
                <c:pt idx="4">
                  <c:v>19</c:v>
                </c:pt>
                <c:pt idx="5">
                  <c:v>28</c:v>
                </c:pt>
                <c:pt idx="6">
                  <c:v>38</c:v>
                </c:pt>
                <c:pt idx="7">
                  <c:v>49</c:v>
                </c:pt>
                <c:pt idx="8">
                  <c:v>59</c:v>
                </c:pt>
                <c:pt idx="9">
                  <c:v>70</c:v>
                </c:pt>
                <c:pt idx="10">
                  <c:v>81</c:v>
                </c:pt>
                <c:pt idx="11">
                  <c:v>92</c:v>
                </c:pt>
                <c:pt idx="12">
                  <c:v>102</c:v>
                </c:pt>
                <c:pt idx="13">
                  <c:v>114</c:v>
                </c:pt>
                <c:pt idx="14">
                  <c:v>125</c:v>
                </c:pt>
                <c:pt idx="15">
                  <c:v>136</c:v>
                </c:pt>
                <c:pt idx="16">
                  <c:v>146</c:v>
                </c:pt>
                <c:pt idx="17">
                  <c:v>156</c:v>
                </c:pt>
                <c:pt idx="18">
                  <c:v>165</c:v>
                </c:pt>
                <c:pt idx="19">
                  <c:v>173</c:v>
                </c:pt>
                <c:pt idx="20">
                  <c:v>183</c:v>
                </c:pt>
                <c:pt idx="21">
                  <c:v>195</c:v>
                </c:pt>
                <c:pt idx="22">
                  <c:v>207</c:v>
                </c:pt>
                <c:pt idx="23">
                  <c:v>218</c:v>
                </c:pt>
                <c:pt idx="24">
                  <c:v>228</c:v>
                </c:pt>
                <c:pt idx="25">
                  <c:v>240</c:v>
                </c:pt>
                <c:pt idx="26">
                  <c:v>252</c:v>
                </c:pt>
                <c:pt idx="27">
                  <c:v>264</c:v>
                </c:pt>
                <c:pt idx="28">
                  <c:v>274</c:v>
                </c:pt>
                <c:pt idx="29">
                  <c:v>283</c:v>
                </c:pt>
                <c:pt idx="30">
                  <c:v>292</c:v>
                </c:pt>
                <c:pt idx="31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ED-4964-BCBC-93C0D116FD24}"/>
            </c:ext>
          </c:extLst>
        </c:ser>
        <c:ser>
          <c:idx val="1"/>
          <c:order val="2"/>
          <c:tx>
            <c:strRef>
              <c:f>'Study Overview'!$O$11</c:f>
              <c:strCache>
                <c:ptCount val="1"/>
                <c:pt idx="0">
                  <c:v>Expected randomised (Adjusted Extension)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strRef>
              <c:f>'Study Overview'!$J$12:$J$50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xVal>
          <c:yVal>
            <c:numRef>
              <c:f>'Study Overview'!$O$12:$O$50</c:f>
              <c:numCache>
                <c:formatCode>General</c:formatCode>
                <c:ptCount val="39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  <c:pt idx="5">
                  <c:v>18</c:v>
                </c:pt>
                <c:pt idx="6">
                  <c:v>25</c:v>
                </c:pt>
                <c:pt idx="7">
                  <c:v>33</c:v>
                </c:pt>
                <c:pt idx="8">
                  <c:v>44</c:v>
                </c:pt>
                <c:pt idx="9">
                  <c:v>54</c:v>
                </c:pt>
                <c:pt idx="10">
                  <c:v>65</c:v>
                </c:pt>
                <c:pt idx="11">
                  <c:v>75</c:v>
                </c:pt>
                <c:pt idx="12">
                  <c:v>86</c:v>
                </c:pt>
                <c:pt idx="13">
                  <c:v>98</c:v>
                </c:pt>
                <c:pt idx="14">
                  <c:v>107</c:v>
                </c:pt>
                <c:pt idx="15">
                  <c:v>119</c:v>
                </c:pt>
                <c:pt idx="16">
                  <c:v>131</c:v>
                </c:pt>
                <c:pt idx="17">
                  <c:v>141</c:v>
                </c:pt>
                <c:pt idx="18">
                  <c:v>152</c:v>
                </c:pt>
                <c:pt idx="19">
                  <c:v>162</c:v>
                </c:pt>
                <c:pt idx="20">
                  <c:v>171</c:v>
                </c:pt>
                <c:pt idx="21">
                  <c:v>179</c:v>
                </c:pt>
                <c:pt idx="22">
                  <c:v>188</c:v>
                </c:pt>
                <c:pt idx="23">
                  <c:v>200</c:v>
                </c:pt>
                <c:pt idx="24">
                  <c:v>212</c:v>
                </c:pt>
                <c:pt idx="25">
                  <c:v>224</c:v>
                </c:pt>
                <c:pt idx="26">
                  <c:v>233</c:v>
                </c:pt>
                <c:pt idx="27">
                  <c:v>245</c:v>
                </c:pt>
                <c:pt idx="28">
                  <c:v>257</c:v>
                </c:pt>
                <c:pt idx="29">
                  <c:v>269</c:v>
                </c:pt>
                <c:pt idx="30">
                  <c:v>280</c:v>
                </c:pt>
                <c:pt idx="31">
                  <c:v>289</c:v>
                </c:pt>
                <c:pt idx="32">
                  <c:v>298</c:v>
                </c:pt>
                <c:pt idx="33">
                  <c:v>306</c:v>
                </c:pt>
                <c:pt idx="34">
                  <c:v>306</c:v>
                </c:pt>
                <c:pt idx="35">
                  <c:v>306</c:v>
                </c:pt>
                <c:pt idx="36">
                  <c:v>306</c:v>
                </c:pt>
                <c:pt idx="37">
                  <c:v>306</c:v>
                </c:pt>
                <c:pt idx="38">
                  <c:v>306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67ED-4964-BCBC-93C0D116FD24}"/>
            </c:ext>
          </c:extLst>
        </c:ser>
        <c:ser>
          <c:idx val="2"/>
          <c:order val="3"/>
          <c:tx>
            <c:strRef>
              <c:f>'Study Overview'!$P$11</c:f>
              <c:strCache>
                <c:ptCount val="1"/>
                <c:pt idx="0">
                  <c:v>Actual randomised 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strRef>
              <c:f>'Study Overview'!$J$12:$J$50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xVal>
          <c:yVal>
            <c:numRef>
              <c:f>'Study Overview'!$P$12:$P$50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ED-4964-BCBC-93C0D116FD24}"/>
            </c:ext>
          </c:extLst>
        </c:ser>
        <c:ser>
          <c:idx val="6"/>
          <c:order val="4"/>
          <c:tx>
            <c:strRef>
              <c:f>'Study Overview'!$R$11</c:f>
              <c:strCache>
                <c:ptCount val="1"/>
                <c:pt idx="0">
                  <c:v>Grant Projected completed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xVal>
            <c:strRef>
              <c:f>'Study Overview'!$J$12:$J$50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xVal>
          <c:yVal>
            <c:numRef>
              <c:f>'Study Overview'!$R$12:$R$50</c:f>
              <c:numCache>
                <c:formatCode>General</c:formatCode>
                <c:ptCount val="39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12</c:v>
                </c:pt>
                <c:pt idx="9">
                  <c:v>19</c:v>
                </c:pt>
                <c:pt idx="10">
                  <c:v>28</c:v>
                </c:pt>
                <c:pt idx="11">
                  <c:v>38</c:v>
                </c:pt>
                <c:pt idx="12">
                  <c:v>49</c:v>
                </c:pt>
                <c:pt idx="13">
                  <c:v>59</c:v>
                </c:pt>
                <c:pt idx="14">
                  <c:v>70</c:v>
                </c:pt>
                <c:pt idx="15">
                  <c:v>81</c:v>
                </c:pt>
                <c:pt idx="16">
                  <c:v>92</c:v>
                </c:pt>
                <c:pt idx="17">
                  <c:v>102</c:v>
                </c:pt>
                <c:pt idx="18">
                  <c:v>114</c:v>
                </c:pt>
                <c:pt idx="19">
                  <c:v>125</c:v>
                </c:pt>
                <c:pt idx="20">
                  <c:v>136</c:v>
                </c:pt>
                <c:pt idx="21">
                  <c:v>146</c:v>
                </c:pt>
                <c:pt idx="22">
                  <c:v>156</c:v>
                </c:pt>
                <c:pt idx="23">
                  <c:v>165</c:v>
                </c:pt>
                <c:pt idx="24">
                  <c:v>173</c:v>
                </c:pt>
                <c:pt idx="25">
                  <c:v>183</c:v>
                </c:pt>
                <c:pt idx="26">
                  <c:v>195</c:v>
                </c:pt>
                <c:pt idx="27">
                  <c:v>207</c:v>
                </c:pt>
                <c:pt idx="28">
                  <c:v>218</c:v>
                </c:pt>
                <c:pt idx="29">
                  <c:v>228</c:v>
                </c:pt>
                <c:pt idx="30">
                  <c:v>240</c:v>
                </c:pt>
                <c:pt idx="31">
                  <c:v>252</c:v>
                </c:pt>
                <c:pt idx="32">
                  <c:v>264</c:v>
                </c:pt>
                <c:pt idx="33">
                  <c:v>274</c:v>
                </c:pt>
                <c:pt idx="34">
                  <c:v>283</c:v>
                </c:pt>
                <c:pt idx="35">
                  <c:v>292</c:v>
                </c:pt>
                <c:pt idx="36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BC-468E-B2EE-FE4BF444484A}"/>
            </c:ext>
          </c:extLst>
        </c:ser>
        <c:ser>
          <c:idx val="3"/>
          <c:order val="5"/>
          <c:tx>
            <c:strRef>
              <c:f>'Study Overview'!$T$11</c:f>
              <c:strCache>
                <c:ptCount val="1"/>
                <c:pt idx="0">
                  <c:v>Expected completed by feasibility (Original) 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xVal>
            <c:strRef>
              <c:f>'Study Overview'!$J$12:$J$50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xVal>
          <c:yVal>
            <c:numRef>
              <c:f>'Study Overview'!$T$12:$T$50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  <c:pt idx="7">
                  <c:v>20</c:v>
                </c:pt>
                <c:pt idx="8">
                  <c:v>31</c:v>
                </c:pt>
                <c:pt idx="9">
                  <c:v>37</c:v>
                </c:pt>
                <c:pt idx="10">
                  <c:v>48</c:v>
                </c:pt>
                <c:pt idx="11">
                  <c:v>54</c:v>
                </c:pt>
                <c:pt idx="12">
                  <c:v>65</c:v>
                </c:pt>
                <c:pt idx="13">
                  <c:v>72</c:v>
                </c:pt>
                <c:pt idx="14">
                  <c:v>83</c:v>
                </c:pt>
                <c:pt idx="15">
                  <c:v>90</c:v>
                </c:pt>
                <c:pt idx="16">
                  <c:v>101</c:v>
                </c:pt>
                <c:pt idx="17">
                  <c:v>111</c:v>
                </c:pt>
                <c:pt idx="18">
                  <c:v>122</c:v>
                </c:pt>
                <c:pt idx="19">
                  <c:v>132</c:v>
                </c:pt>
                <c:pt idx="20">
                  <c:v>143</c:v>
                </c:pt>
                <c:pt idx="21">
                  <c:v>153</c:v>
                </c:pt>
                <c:pt idx="22">
                  <c:v>164</c:v>
                </c:pt>
                <c:pt idx="23">
                  <c:v>174</c:v>
                </c:pt>
                <c:pt idx="24">
                  <c:v>185</c:v>
                </c:pt>
                <c:pt idx="25">
                  <c:v>195</c:v>
                </c:pt>
                <c:pt idx="26">
                  <c:v>206</c:v>
                </c:pt>
                <c:pt idx="27">
                  <c:v>216</c:v>
                </c:pt>
                <c:pt idx="28">
                  <c:v>227</c:v>
                </c:pt>
                <c:pt idx="29">
                  <c:v>237</c:v>
                </c:pt>
                <c:pt idx="30">
                  <c:v>248</c:v>
                </c:pt>
                <c:pt idx="31">
                  <c:v>258</c:v>
                </c:pt>
                <c:pt idx="32">
                  <c:v>269</c:v>
                </c:pt>
                <c:pt idx="33">
                  <c:v>279</c:v>
                </c:pt>
                <c:pt idx="34">
                  <c:v>290</c:v>
                </c:pt>
                <c:pt idx="35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ED-4964-BCBC-93C0D116FD24}"/>
            </c:ext>
          </c:extLst>
        </c:ser>
        <c:ser>
          <c:idx val="4"/>
          <c:order val="6"/>
          <c:tx>
            <c:strRef>
              <c:f>'Study Overview'!$V$11</c:f>
              <c:strCache>
                <c:ptCount val="1"/>
                <c:pt idx="0">
                  <c:v>Expected completed (Adjusted Extension) 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strRef>
              <c:f>'Study Overview'!$J$12:$J$50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xVal>
          <c:yVal>
            <c:numRef>
              <c:f>'Study Overview'!$V$12:$V$49</c:f>
              <c:numCache>
                <c:formatCode>General</c:formatCode>
                <c:ptCount val="3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  <c:pt idx="5">
                  <c:v>18</c:v>
                </c:pt>
                <c:pt idx="6">
                  <c:v>25</c:v>
                </c:pt>
                <c:pt idx="7">
                  <c:v>33</c:v>
                </c:pt>
                <c:pt idx="8">
                  <c:v>44</c:v>
                </c:pt>
                <c:pt idx="9">
                  <c:v>54</c:v>
                </c:pt>
                <c:pt idx="10">
                  <c:v>65</c:v>
                </c:pt>
                <c:pt idx="11">
                  <c:v>75</c:v>
                </c:pt>
                <c:pt idx="12">
                  <c:v>86</c:v>
                </c:pt>
                <c:pt idx="13">
                  <c:v>98</c:v>
                </c:pt>
                <c:pt idx="14">
                  <c:v>107</c:v>
                </c:pt>
                <c:pt idx="15">
                  <c:v>119</c:v>
                </c:pt>
                <c:pt idx="16">
                  <c:v>131</c:v>
                </c:pt>
                <c:pt idx="17">
                  <c:v>141</c:v>
                </c:pt>
                <c:pt idx="18">
                  <c:v>152</c:v>
                </c:pt>
                <c:pt idx="19">
                  <c:v>162</c:v>
                </c:pt>
                <c:pt idx="20">
                  <c:v>171</c:v>
                </c:pt>
                <c:pt idx="21">
                  <c:v>179</c:v>
                </c:pt>
                <c:pt idx="22">
                  <c:v>188</c:v>
                </c:pt>
                <c:pt idx="23">
                  <c:v>200</c:v>
                </c:pt>
                <c:pt idx="24">
                  <c:v>212</c:v>
                </c:pt>
                <c:pt idx="25">
                  <c:v>224</c:v>
                </c:pt>
                <c:pt idx="26">
                  <c:v>233</c:v>
                </c:pt>
                <c:pt idx="27">
                  <c:v>245</c:v>
                </c:pt>
                <c:pt idx="28">
                  <c:v>257</c:v>
                </c:pt>
                <c:pt idx="29">
                  <c:v>269</c:v>
                </c:pt>
                <c:pt idx="30">
                  <c:v>280</c:v>
                </c:pt>
                <c:pt idx="31">
                  <c:v>289</c:v>
                </c:pt>
                <c:pt idx="32">
                  <c:v>298</c:v>
                </c:pt>
                <c:pt idx="33">
                  <c:v>306</c:v>
                </c:pt>
                <c:pt idx="34">
                  <c:v>306</c:v>
                </c:pt>
                <c:pt idx="35">
                  <c:v>306</c:v>
                </c:pt>
                <c:pt idx="36">
                  <c:v>306</c:v>
                </c:pt>
                <c:pt idx="37">
                  <c:v>306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67ED-4964-BCBC-93C0D116FD24}"/>
            </c:ext>
          </c:extLst>
        </c:ser>
        <c:ser>
          <c:idx val="5"/>
          <c:order val="7"/>
          <c:tx>
            <c:strRef>
              <c:f>'Study Overview'!$W$11</c:f>
              <c:strCache>
                <c:ptCount val="1"/>
                <c:pt idx="0">
                  <c:v>Actual completed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strRef>
              <c:f>'Study Overview'!$J$12:$J$50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xVal>
          <c:yVal>
            <c:numRef>
              <c:f>'Study Overview'!$W$12:$W$50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7ED-4964-BCBC-93C0D116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238264"/>
        <c:axId val="421238920"/>
        <c:extLst/>
      </c:scatterChart>
      <c:valAx>
        <c:axId val="421238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ysClr val="windowText" lastClr="000000"/>
                    </a:solidFill>
                  </a:rPr>
                  <a:t>Months active</a:t>
                </a:r>
              </a:p>
            </c:rich>
          </c:tx>
          <c:layout>
            <c:manualLayout>
              <c:xMode val="edge"/>
              <c:yMode val="edge"/>
              <c:x val="0.40668405709517214"/>
              <c:y val="0.936039662914157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238920"/>
        <c:crosses val="autoZero"/>
        <c:crossBetween val="midCat"/>
        <c:majorUnit val="1"/>
      </c:valAx>
      <c:valAx>
        <c:axId val="42123892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Patients recruited</a:t>
                </a:r>
              </a:p>
            </c:rich>
          </c:tx>
          <c:layout>
            <c:manualLayout>
              <c:xMode val="edge"/>
              <c:yMode val="edge"/>
              <c:x val="9.5223068993779882E-4"/>
              <c:y val="0.264152291051839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238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678079966803918"/>
          <c:y val="0.23932166558617562"/>
          <c:w val="0.25152047531956356"/>
          <c:h val="0.4800824946641637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Screening per site</a:t>
            </a:r>
          </a:p>
        </c:rich>
      </c:tx>
      <c:layout>
        <c:manualLayout>
          <c:xMode val="edge"/>
          <c:yMode val="edge"/>
          <c:x val="0.30221294899328566"/>
          <c:y val="2.25382240293552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26852173838966E-2"/>
          <c:y val="0.14683652955124979"/>
          <c:w val="0.63346021146896803"/>
          <c:h val="0.65255907928101287"/>
        </c:manualLayout>
      </c:layout>
      <c:lineChart>
        <c:grouping val="standard"/>
        <c:varyColors val="0"/>
        <c:ser>
          <c:idx val="0"/>
          <c:order val="0"/>
          <c:tx>
            <c:strRef>
              <c:f>Screening_Washout!$C$6</c:f>
              <c:strCache>
                <c:ptCount val="1"/>
                <c:pt idx="0">
                  <c:v>Edinburgh (RIE)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Screening_Washout!$B$7:$B$45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cat>
          <c:val>
            <c:numRef>
              <c:f>Screening_Washout!$C$7:$C$45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A-447D-8A03-5DDC9C507B4F}"/>
            </c:ext>
          </c:extLst>
        </c:ser>
        <c:ser>
          <c:idx val="1"/>
          <c:order val="1"/>
          <c:tx>
            <c:strRef>
              <c:f>Screening_Washout!$D$6</c:f>
              <c:strCache>
                <c:ptCount val="1"/>
                <c:pt idx="0">
                  <c:v>Fife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Screening_Washout!$B$7:$B$45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cat>
          <c:val>
            <c:numRef>
              <c:f>Screening_Washout!$D$7:$D$45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A-447D-8A03-5DDC9C507B4F}"/>
            </c:ext>
          </c:extLst>
        </c:ser>
        <c:ser>
          <c:idx val="2"/>
          <c:order val="2"/>
          <c:tx>
            <c:strRef>
              <c:f>Screening_Washout!$E$6</c:f>
              <c:strCache>
                <c:ptCount val="1"/>
                <c:pt idx="0">
                  <c:v>GGC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Screening_Washout!$B$7:$B$45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cat>
          <c:val>
            <c:numRef>
              <c:f>Screening_Washout!$E$7:$E$45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A-447D-8A03-5DDC9C507B4F}"/>
            </c:ext>
          </c:extLst>
        </c:ser>
        <c:ser>
          <c:idx val="3"/>
          <c:order val="3"/>
          <c:tx>
            <c:strRef>
              <c:f>Screening_Washout!$F$6</c:f>
              <c:strCache>
                <c:ptCount val="1"/>
                <c:pt idx="0">
                  <c:v>Aberdeen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Screening_Washout!$B$7:$B$45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cat>
          <c:val>
            <c:numRef>
              <c:f>Screening_Washout!$F$7:$F$45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8A-447D-8A03-5DDC9C507B4F}"/>
            </c:ext>
          </c:extLst>
        </c:ser>
        <c:ser>
          <c:idx val="4"/>
          <c:order val="4"/>
          <c:tx>
            <c:strRef>
              <c:f>Screening_Washout!$G$6</c:f>
              <c:strCache>
                <c:ptCount val="1"/>
                <c:pt idx="0">
                  <c:v>Inverness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Screening_Washout!$B$7:$B$45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cat>
          <c:val>
            <c:numRef>
              <c:f>Screening_Washout!$G$7:$G$45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8A-447D-8A03-5DDC9C507B4F}"/>
            </c:ext>
          </c:extLst>
        </c:ser>
        <c:ser>
          <c:idx val="5"/>
          <c:order val="5"/>
          <c:tx>
            <c:strRef>
              <c:f>Screening_Washout!$H$6</c:f>
              <c:strCache>
                <c:ptCount val="1"/>
                <c:pt idx="0">
                  <c:v>[Site name]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Screening_Washout!$B$7:$B$45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cat>
          <c:val>
            <c:numRef>
              <c:f>Screening_Washout!$H$7:$H$45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8A-447D-8A03-5DDC9C507B4F}"/>
            </c:ext>
          </c:extLst>
        </c:ser>
        <c:ser>
          <c:idx val="6"/>
          <c:order val="6"/>
          <c:tx>
            <c:strRef>
              <c:f>Screening_Washout!$I$6</c:f>
              <c:strCache>
                <c:ptCount val="1"/>
                <c:pt idx="0">
                  <c:v>[Site name]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Screening_Washout!$B$7:$B$45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cat>
          <c:val>
            <c:numRef>
              <c:f>Screening_Washout!$I$7:$I$45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8A-447D-8A03-5DDC9C507B4F}"/>
            </c:ext>
          </c:extLst>
        </c:ser>
        <c:ser>
          <c:idx val="14"/>
          <c:order val="7"/>
          <c:tx>
            <c:strRef>
              <c:f>Screening_Washout!$J$6</c:f>
              <c:strCache>
                <c:ptCount val="1"/>
                <c:pt idx="0">
                  <c:v>[Site name]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Screening_Washout!$B$7:$B$45</c:f>
              <c:strCache>
                <c:ptCount val="39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  <c:pt idx="37">
                  <c:v>Feb 202X</c:v>
                </c:pt>
                <c:pt idx="38">
                  <c:v>Mar 202X</c:v>
                </c:pt>
              </c:strCache>
            </c:strRef>
          </c:cat>
          <c:val>
            <c:numRef>
              <c:f>Screening_Washout!$J$7:$J$45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08A-447D-8A03-5DDC9C50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984184"/>
        <c:axId val="593646608"/>
      </c:lineChart>
      <c:catAx>
        <c:axId val="648984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</a:rPr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646608"/>
        <c:crosses val="autoZero"/>
        <c:auto val="1"/>
        <c:lblAlgn val="ctr"/>
        <c:lblOffset val="100"/>
        <c:noMultiLvlLbl val="0"/>
      </c:catAx>
      <c:valAx>
        <c:axId val="59364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Patients screened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984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614592273546466"/>
          <c:y val="2.61600160666185E-2"/>
          <c:w val="0.21539893493761006"/>
          <c:h val="0.86114886378660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88030128024009"/>
          <c:y val="0.10941847410564609"/>
          <c:w val="0.68265617001455325"/>
          <c:h val="0.86055300505505661"/>
        </c:manualLayout>
      </c:layout>
      <c:barChart>
        <c:barDir val="bar"/>
        <c:grouping val="clustered"/>
        <c:varyColors val="0"/>
        <c:ser>
          <c:idx val="1"/>
          <c:order val="0"/>
          <c:tx>
            <c:v>Total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'Projected Feasibility Recruited'!$C$7:$BJ$7</c:f>
              <c:strCache>
                <c:ptCount val="60"/>
                <c:pt idx="0">
                  <c:v>Edinburgh (RIE)</c:v>
                </c:pt>
                <c:pt idx="1">
                  <c:v>Fife</c:v>
                </c:pt>
                <c:pt idx="2">
                  <c:v>GGC</c:v>
                </c:pt>
                <c:pt idx="3">
                  <c:v>Aberdeen</c:v>
                </c:pt>
                <c:pt idx="4">
                  <c:v>Inverness</c:v>
                </c:pt>
                <c:pt idx="5">
                  <c:v>[Site name]</c:v>
                </c:pt>
                <c:pt idx="6">
                  <c:v>[Site name]</c:v>
                </c:pt>
                <c:pt idx="7">
                  <c:v>[Site name]</c:v>
                </c:pt>
                <c:pt idx="8">
                  <c:v>[Site name]</c:v>
                </c:pt>
                <c:pt idx="9">
                  <c:v>[Site name]</c:v>
                </c:pt>
                <c:pt idx="10">
                  <c:v>[Site name]</c:v>
                </c:pt>
                <c:pt idx="11">
                  <c:v>[Site name]</c:v>
                </c:pt>
                <c:pt idx="12">
                  <c:v>[Site name]</c:v>
                </c:pt>
                <c:pt idx="13">
                  <c:v>[Site name]</c:v>
                </c:pt>
                <c:pt idx="14">
                  <c:v>[Site name]</c:v>
                </c:pt>
                <c:pt idx="15">
                  <c:v>[Site name]</c:v>
                </c:pt>
                <c:pt idx="16">
                  <c:v>[Site name]</c:v>
                </c:pt>
                <c:pt idx="17">
                  <c:v>[Site name]</c:v>
                </c:pt>
                <c:pt idx="18">
                  <c:v>[Site name]</c:v>
                </c:pt>
                <c:pt idx="19">
                  <c:v>[Site name]</c:v>
                </c:pt>
                <c:pt idx="20">
                  <c:v>[Site name]</c:v>
                </c:pt>
                <c:pt idx="21">
                  <c:v>[Site name]</c:v>
                </c:pt>
                <c:pt idx="22">
                  <c:v>[Site name]</c:v>
                </c:pt>
                <c:pt idx="23">
                  <c:v>[Site name]</c:v>
                </c:pt>
                <c:pt idx="24">
                  <c:v>[Site name]</c:v>
                </c:pt>
                <c:pt idx="25">
                  <c:v>[Site name]</c:v>
                </c:pt>
                <c:pt idx="26">
                  <c:v>[Site name]</c:v>
                </c:pt>
                <c:pt idx="27">
                  <c:v>[Site name]</c:v>
                </c:pt>
                <c:pt idx="28">
                  <c:v>[Site name]</c:v>
                </c:pt>
                <c:pt idx="29">
                  <c:v>[Site name]</c:v>
                </c:pt>
                <c:pt idx="30">
                  <c:v>[Site name]</c:v>
                </c:pt>
                <c:pt idx="31">
                  <c:v>[Site name]</c:v>
                </c:pt>
                <c:pt idx="32">
                  <c:v>[Site name]</c:v>
                </c:pt>
                <c:pt idx="33">
                  <c:v>[Site name]</c:v>
                </c:pt>
                <c:pt idx="34">
                  <c:v>[Site name]</c:v>
                </c:pt>
                <c:pt idx="35">
                  <c:v>[Site name]</c:v>
                </c:pt>
                <c:pt idx="36">
                  <c:v>[Site name]</c:v>
                </c:pt>
                <c:pt idx="37">
                  <c:v>[Site name]</c:v>
                </c:pt>
                <c:pt idx="38">
                  <c:v>[Site name]</c:v>
                </c:pt>
                <c:pt idx="39">
                  <c:v>[Site name]</c:v>
                </c:pt>
                <c:pt idx="40">
                  <c:v>[Site name]</c:v>
                </c:pt>
                <c:pt idx="41">
                  <c:v>[Site name]</c:v>
                </c:pt>
                <c:pt idx="42">
                  <c:v>[Site name]</c:v>
                </c:pt>
                <c:pt idx="43">
                  <c:v>[Site name]</c:v>
                </c:pt>
                <c:pt idx="44">
                  <c:v>[Site name]</c:v>
                </c:pt>
                <c:pt idx="45">
                  <c:v>[Site name]</c:v>
                </c:pt>
                <c:pt idx="46">
                  <c:v>[Site name]</c:v>
                </c:pt>
                <c:pt idx="47">
                  <c:v>[Site name]</c:v>
                </c:pt>
                <c:pt idx="48">
                  <c:v>[Site name]</c:v>
                </c:pt>
                <c:pt idx="49">
                  <c:v>[Site name]</c:v>
                </c:pt>
                <c:pt idx="50">
                  <c:v>[Site name]</c:v>
                </c:pt>
                <c:pt idx="51">
                  <c:v>[Site name]</c:v>
                </c:pt>
                <c:pt idx="52">
                  <c:v>[Site name]</c:v>
                </c:pt>
                <c:pt idx="53">
                  <c:v>[Site name]</c:v>
                </c:pt>
                <c:pt idx="54">
                  <c:v>[Site name]</c:v>
                </c:pt>
                <c:pt idx="55">
                  <c:v>[Site name]</c:v>
                </c:pt>
                <c:pt idx="56">
                  <c:v>[Site name]</c:v>
                </c:pt>
                <c:pt idx="57">
                  <c:v>[Site name]</c:v>
                </c:pt>
                <c:pt idx="58">
                  <c:v>[Site name]</c:v>
                </c:pt>
                <c:pt idx="59">
                  <c:v>[Site name]</c:v>
                </c:pt>
              </c:strCache>
            </c:strRef>
          </c:cat>
          <c:val>
            <c:numRef>
              <c:f>'Projected Feasibility Recruited'!$C$47:$BJ$47</c:f>
              <c:numCache>
                <c:formatCode>General</c:formatCode>
                <c:ptCount val="60"/>
                <c:pt idx="0">
                  <c:v>58</c:v>
                </c:pt>
                <c:pt idx="1">
                  <c:v>58</c:v>
                </c:pt>
                <c:pt idx="2">
                  <c:v>57</c:v>
                </c:pt>
                <c:pt idx="3">
                  <c:v>56</c:v>
                </c:pt>
                <c:pt idx="4">
                  <c:v>27</c:v>
                </c:pt>
                <c:pt idx="5">
                  <c:v>15</c:v>
                </c:pt>
                <c:pt idx="6">
                  <c:v>15</c:v>
                </c:pt>
                <c:pt idx="7">
                  <c:v>14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5-45F4-81B5-78C71104B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5"/>
        <c:axId val="587165784"/>
        <c:axId val="582612600"/>
      </c:barChart>
      <c:catAx>
        <c:axId val="5871657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2600"/>
        <c:crosses val="autoZero"/>
        <c:auto val="1"/>
        <c:lblAlgn val="ctr"/>
        <c:lblOffset val="100"/>
        <c:noMultiLvlLbl val="0"/>
      </c:catAx>
      <c:valAx>
        <c:axId val="582612600"/>
        <c:scaling>
          <c:orientation val="minMax"/>
          <c:max val="4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Patients recruited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16578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88030128024009"/>
          <c:y val="0.10941847410564609"/>
          <c:w val="0.68265617001455325"/>
          <c:h val="0.86055300505505661"/>
        </c:manualLayout>
      </c:layout>
      <c:barChart>
        <c:barDir val="bar"/>
        <c:grouping val="clustered"/>
        <c:varyColors val="0"/>
        <c:ser>
          <c:idx val="1"/>
          <c:order val="0"/>
          <c:tx>
            <c:v>Total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'Grant Projected recruitment'!$C$7:$BJ$7</c:f>
              <c:strCache>
                <c:ptCount val="60"/>
                <c:pt idx="0">
                  <c:v>Edinburgh (RIE)</c:v>
                </c:pt>
                <c:pt idx="1">
                  <c:v>Fife</c:v>
                </c:pt>
                <c:pt idx="2">
                  <c:v>GGC</c:v>
                </c:pt>
                <c:pt idx="3">
                  <c:v>Aberdeen</c:v>
                </c:pt>
                <c:pt idx="4">
                  <c:v>Inverness</c:v>
                </c:pt>
                <c:pt idx="5">
                  <c:v>[Site name]</c:v>
                </c:pt>
                <c:pt idx="6">
                  <c:v>[Site name]</c:v>
                </c:pt>
                <c:pt idx="7">
                  <c:v>[Site name]</c:v>
                </c:pt>
                <c:pt idx="8">
                  <c:v>[Site name]</c:v>
                </c:pt>
                <c:pt idx="9">
                  <c:v>[Site name]</c:v>
                </c:pt>
                <c:pt idx="10">
                  <c:v>[Site name]</c:v>
                </c:pt>
                <c:pt idx="11">
                  <c:v>[Site name]</c:v>
                </c:pt>
                <c:pt idx="12">
                  <c:v>[Site name]</c:v>
                </c:pt>
                <c:pt idx="13">
                  <c:v>[Site name]</c:v>
                </c:pt>
                <c:pt idx="14">
                  <c:v>[Site name]</c:v>
                </c:pt>
                <c:pt idx="15">
                  <c:v>[Site name]</c:v>
                </c:pt>
                <c:pt idx="16">
                  <c:v>[Site name]</c:v>
                </c:pt>
                <c:pt idx="17">
                  <c:v>[Site name]</c:v>
                </c:pt>
                <c:pt idx="18">
                  <c:v>[Site name]</c:v>
                </c:pt>
                <c:pt idx="19">
                  <c:v>[Site name]</c:v>
                </c:pt>
                <c:pt idx="20">
                  <c:v>[Site name]</c:v>
                </c:pt>
                <c:pt idx="21">
                  <c:v>[Site name]</c:v>
                </c:pt>
                <c:pt idx="22">
                  <c:v>[Site name]</c:v>
                </c:pt>
                <c:pt idx="23">
                  <c:v>[Site name]</c:v>
                </c:pt>
                <c:pt idx="24">
                  <c:v>[Site name]</c:v>
                </c:pt>
                <c:pt idx="25">
                  <c:v>[Site name]</c:v>
                </c:pt>
                <c:pt idx="26">
                  <c:v>[Site name]</c:v>
                </c:pt>
                <c:pt idx="27">
                  <c:v>[Site name]</c:v>
                </c:pt>
                <c:pt idx="28">
                  <c:v>[Site name]</c:v>
                </c:pt>
                <c:pt idx="29">
                  <c:v>[Site name]</c:v>
                </c:pt>
                <c:pt idx="30">
                  <c:v>[Site name]</c:v>
                </c:pt>
                <c:pt idx="31">
                  <c:v>[Site name]</c:v>
                </c:pt>
                <c:pt idx="32">
                  <c:v>[Site name]</c:v>
                </c:pt>
                <c:pt idx="33">
                  <c:v>[Site name]</c:v>
                </c:pt>
                <c:pt idx="34">
                  <c:v>[Site name]</c:v>
                </c:pt>
                <c:pt idx="35">
                  <c:v>[Site name]</c:v>
                </c:pt>
                <c:pt idx="36">
                  <c:v>[Site name]</c:v>
                </c:pt>
                <c:pt idx="37">
                  <c:v>[Site name]</c:v>
                </c:pt>
                <c:pt idx="38">
                  <c:v>[Site name]</c:v>
                </c:pt>
                <c:pt idx="39">
                  <c:v>[Site name]</c:v>
                </c:pt>
                <c:pt idx="40">
                  <c:v>[Site name]</c:v>
                </c:pt>
                <c:pt idx="41">
                  <c:v>[Site name]</c:v>
                </c:pt>
                <c:pt idx="42">
                  <c:v>[Site name]</c:v>
                </c:pt>
                <c:pt idx="43">
                  <c:v>[Site name]</c:v>
                </c:pt>
                <c:pt idx="44">
                  <c:v>[Site name]</c:v>
                </c:pt>
                <c:pt idx="45">
                  <c:v>[Site name]</c:v>
                </c:pt>
                <c:pt idx="46">
                  <c:v>[Site name]</c:v>
                </c:pt>
                <c:pt idx="47">
                  <c:v>[Site name]</c:v>
                </c:pt>
                <c:pt idx="48">
                  <c:v>[Site name]</c:v>
                </c:pt>
                <c:pt idx="49">
                  <c:v>[Site name]</c:v>
                </c:pt>
                <c:pt idx="50">
                  <c:v>[Site name]</c:v>
                </c:pt>
                <c:pt idx="51">
                  <c:v>[Site name]</c:v>
                </c:pt>
                <c:pt idx="52">
                  <c:v>[Site name]</c:v>
                </c:pt>
                <c:pt idx="53">
                  <c:v>[Site name]</c:v>
                </c:pt>
                <c:pt idx="54">
                  <c:v>[Site name]</c:v>
                </c:pt>
                <c:pt idx="55">
                  <c:v>[Site name]</c:v>
                </c:pt>
                <c:pt idx="56">
                  <c:v>[Site name]</c:v>
                </c:pt>
                <c:pt idx="57">
                  <c:v>[Site name]</c:v>
                </c:pt>
                <c:pt idx="58">
                  <c:v>[Site name]</c:v>
                </c:pt>
                <c:pt idx="59">
                  <c:v>[Site name]</c:v>
                </c:pt>
              </c:strCache>
            </c:strRef>
          </c:cat>
          <c:val>
            <c:numRef>
              <c:f>'Grant Projected recruitment'!$C$47:$BJ$47</c:f>
              <c:numCache>
                <c:formatCode>General</c:formatCode>
                <c:ptCount val="60"/>
                <c:pt idx="0">
                  <c:v>58</c:v>
                </c:pt>
                <c:pt idx="1">
                  <c:v>58</c:v>
                </c:pt>
                <c:pt idx="2">
                  <c:v>57</c:v>
                </c:pt>
                <c:pt idx="3">
                  <c:v>56</c:v>
                </c:pt>
                <c:pt idx="4">
                  <c:v>27</c:v>
                </c:pt>
                <c:pt idx="5">
                  <c:v>15</c:v>
                </c:pt>
                <c:pt idx="6">
                  <c:v>15</c:v>
                </c:pt>
                <c:pt idx="7">
                  <c:v>14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5-420B-82DD-2257BD8B7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5"/>
        <c:axId val="587165784"/>
        <c:axId val="582612600"/>
      </c:barChart>
      <c:catAx>
        <c:axId val="5871657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2600"/>
        <c:crosses val="autoZero"/>
        <c:auto val="1"/>
        <c:lblAlgn val="ctr"/>
        <c:lblOffset val="100"/>
        <c:noMultiLvlLbl val="0"/>
      </c:catAx>
      <c:valAx>
        <c:axId val="582612600"/>
        <c:scaling>
          <c:orientation val="minMax"/>
          <c:max val="4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Patients recruited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16578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88030128024009"/>
          <c:y val="0.10941847410564609"/>
          <c:w val="0.68265617001455325"/>
          <c:h val="0.86055300505505661"/>
        </c:manualLayout>
      </c:layout>
      <c:barChart>
        <c:barDir val="bar"/>
        <c:grouping val="clustered"/>
        <c:varyColors val="0"/>
        <c:ser>
          <c:idx val="1"/>
          <c:order val="0"/>
          <c:tx>
            <c:v>Total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'Actual Recruitment by Site'!$C$7:$BJ$7</c:f>
              <c:strCache>
                <c:ptCount val="60"/>
                <c:pt idx="0">
                  <c:v>Edinburgh (RIE)</c:v>
                </c:pt>
                <c:pt idx="1">
                  <c:v>Fife</c:v>
                </c:pt>
                <c:pt idx="2">
                  <c:v>GGC</c:v>
                </c:pt>
                <c:pt idx="3">
                  <c:v>Aberdeen</c:v>
                </c:pt>
                <c:pt idx="4">
                  <c:v>Inverness</c:v>
                </c:pt>
                <c:pt idx="5">
                  <c:v>[Site name]</c:v>
                </c:pt>
                <c:pt idx="6">
                  <c:v>[Site name]</c:v>
                </c:pt>
                <c:pt idx="7">
                  <c:v>[Site name]</c:v>
                </c:pt>
                <c:pt idx="8">
                  <c:v>[Site name]</c:v>
                </c:pt>
                <c:pt idx="9">
                  <c:v>[Site name]</c:v>
                </c:pt>
                <c:pt idx="10">
                  <c:v>[Site name]</c:v>
                </c:pt>
                <c:pt idx="11">
                  <c:v>[Site name]</c:v>
                </c:pt>
                <c:pt idx="12">
                  <c:v>[Site name]</c:v>
                </c:pt>
                <c:pt idx="13">
                  <c:v>[Site name]</c:v>
                </c:pt>
                <c:pt idx="14">
                  <c:v>[Site name]</c:v>
                </c:pt>
                <c:pt idx="15">
                  <c:v>[Site name]</c:v>
                </c:pt>
                <c:pt idx="16">
                  <c:v>[Site name]</c:v>
                </c:pt>
                <c:pt idx="17">
                  <c:v>[Site name]</c:v>
                </c:pt>
                <c:pt idx="18">
                  <c:v>[Site name]</c:v>
                </c:pt>
                <c:pt idx="19">
                  <c:v>[Site name]</c:v>
                </c:pt>
                <c:pt idx="20">
                  <c:v>[Site name]</c:v>
                </c:pt>
                <c:pt idx="21">
                  <c:v>[Site name]</c:v>
                </c:pt>
                <c:pt idx="22">
                  <c:v>[Site name]</c:v>
                </c:pt>
                <c:pt idx="23">
                  <c:v>[Site name]</c:v>
                </c:pt>
                <c:pt idx="24">
                  <c:v>[Site name]</c:v>
                </c:pt>
                <c:pt idx="25">
                  <c:v>[Site name]</c:v>
                </c:pt>
                <c:pt idx="26">
                  <c:v>[Site name]</c:v>
                </c:pt>
                <c:pt idx="27">
                  <c:v>[Site name]</c:v>
                </c:pt>
                <c:pt idx="28">
                  <c:v>[Site name]</c:v>
                </c:pt>
                <c:pt idx="29">
                  <c:v>[Site name]</c:v>
                </c:pt>
                <c:pt idx="30">
                  <c:v>[Site name]</c:v>
                </c:pt>
                <c:pt idx="31">
                  <c:v>[Site name]</c:v>
                </c:pt>
                <c:pt idx="32">
                  <c:v>[Site name]</c:v>
                </c:pt>
                <c:pt idx="33">
                  <c:v>[Site name]</c:v>
                </c:pt>
                <c:pt idx="34">
                  <c:v>[Site name]</c:v>
                </c:pt>
                <c:pt idx="35">
                  <c:v>[Site name]</c:v>
                </c:pt>
                <c:pt idx="36">
                  <c:v>[Site name]</c:v>
                </c:pt>
                <c:pt idx="37">
                  <c:v>[Site name]</c:v>
                </c:pt>
                <c:pt idx="38">
                  <c:v>[Site name]</c:v>
                </c:pt>
                <c:pt idx="39">
                  <c:v>[Site name]</c:v>
                </c:pt>
                <c:pt idx="40">
                  <c:v>[Site name]</c:v>
                </c:pt>
                <c:pt idx="41">
                  <c:v>[Site name]</c:v>
                </c:pt>
                <c:pt idx="42">
                  <c:v>[Site name]</c:v>
                </c:pt>
                <c:pt idx="43">
                  <c:v>[Site name]</c:v>
                </c:pt>
                <c:pt idx="44">
                  <c:v>[Site name]</c:v>
                </c:pt>
                <c:pt idx="45">
                  <c:v>[Site name]</c:v>
                </c:pt>
                <c:pt idx="46">
                  <c:v>[Site name]</c:v>
                </c:pt>
                <c:pt idx="47">
                  <c:v>[Site name]</c:v>
                </c:pt>
                <c:pt idx="48">
                  <c:v>[Site name]</c:v>
                </c:pt>
                <c:pt idx="49">
                  <c:v>[Site name]</c:v>
                </c:pt>
                <c:pt idx="50">
                  <c:v>[Site name]</c:v>
                </c:pt>
                <c:pt idx="51">
                  <c:v>[Site name]</c:v>
                </c:pt>
                <c:pt idx="52">
                  <c:v>[Site name]</c:v>
                </c:pt>
                <c:pt idx="53">
                  <c:v>[Site name]</c:v>
                </c:pt>
                <c:pt idx="54">
                  <c:v>[Site name]</c:v>
                </c:pt>
                <c:pt idx="55">
                  <c:v>[Site name]</c:v>
                </c:pt>
                <c:pt idx="56">
                  <c:v>[Site name]</c:v>
                </c:pt>
                <c:pt idx="57">
                  <c:v>[Site name]</c:v>
                </c:pt>
                <c:pt idx="58">
                  <c:v>[Site name]</c:v>
                </c:pt>
                <c:pt idx="59">
                  <c:v>[Site name]</c:v>
                </c:pt>
              </c:strCache>
            </c:strRef>
          </c:cat>
          <c:val>
            <c:numRef>
              <c:f>'Actual Recruitment by Site'!$C$47:$BJ$47</c:f>
              <c:numCache>
                <c:formatCode>General</c:formatCode>
                <c:ptCount val="6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C-47C4-A3C0-9B5FB4972FF0}"/>
            </c:ext>
          </c:extLst>
        </c:ser>
        <c:ser>
          <c:idx val="0"/>
          <c:order val="1"/>
          <c:tx>
            <c:v>Average/month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'Actual Recruitment by Site'!$C$7:$BJ$7</c:f>
              <c:strCache>
                <c:ptCount val="60"/>
                <c:pt idx="0">
                  <c:v>Edinburgh (RIE)</c:v>
                </c:pt>
                <c:pt idx="1">
                  <c:v>Fife</c:v>
                </c:pt>
                <c:pt idx="2">
                  <c:v>GGC</c:v>
                </c:pt>
                <c:pt idx="3">
                  <c:v>Aberdeen</c:v>
                </c:pt>
                <c:pt idx="4">
                  <c:v>Inverness</c:v>
                </c:pt>
                <c:pt idx="5">
                  <c:v>[Site name]</c:v>
                </c:pt>
                <c:pt idx="6">
                  <c:v>[Site name]</c:v>
                </c:pt>
                <c:pt idx="7">
                  <c:v>[Site name]</c:v>
                </c:pt>
                <c:pt idx="8">
                  <c:v>[Site name]</c:v>
                </c:pt>
                <c:pt idx="9">
                  <c:v>[Site name]</c:v>
                </c:pt>
                <c:pt idx="10">
                  <c:v>[Site name]</c:v>
                </c:pt>
                <c:pt idx="11">
                  <c:v>[Site name]</c:v>
                </c:pt>
                <c:pt idx="12">
                  <c:v>[Site name]</c:v>
                </c:pt>
                <c:pt idx="13">
                  <c:v>[Site name]</c:v>
                </c:pt>
                <c:pt idx="14">
                  <c:v>[Site name]</c:v>
                </c:pt>
                <c:pt idx="15">
                  <c:v>[Site name]</c:v>
                </c:pt>
                <c:pt idx="16">
                  <c:v>[Site name]</c:v>
                </c:pt>
                <c:pt idx="17">
                  <c:v>[Site name]</c:v>
                </c:pt>
                <c:pt idx="18">
                  <c:v>[Site name]</c:v>
                </c:pt>
                <c:pt idx="19">
                  <c:v>[Site name]</c:v>
                </c:pt>
                <c:pt idx="20">
                  <c:v>[Site name]</c:v>
                </c:pt>
                <c:pt idx="21">
                  <c:v>[Site name]</c:v>
                </c:pt>
                <c:pt idx="22">
                  <c:v>[Site name]</c:v>
                </c:pt>
                <c:pt idx="23">
                  <c:v>[Site name]</c:v>
                </c:pt>
                <c:pt idx="24">
                  <c:v>[Site name]</c:v>
                </c:pt>
                <c:pt idx="25">
                  <c:v>[Site name]</c:v>
                </c:pt>
                <c:pt idx="26">
                  <c:v>[Site name]</c:v>
                </c:pt>
                <c:pt idx="27">
                  <c:v>[Site name]</c:v>
                </c:pt>
                <c:pt idx="28">
                  <c:v>[Site name]</c:v>
                </c:pt>
                <c:pt idx="29">
                  <c:v>[Site name]</c:v>
                </c:pt>
                <c:pt idx="30">
                  <c:v>[Site name]</c:v>
                </c:pt>
                <c:pt idx="31">
                  <c:v>[Site name]</c:v>
                </c:pt>
                <c:pt idx="32">
                  <c:v>[Site name]</c:v>
                </c:pt>
                <c:pt idx="33">
                  <c:v>[Site name]</c:v>
                </c:pt>
                <c:pt idx="34">
                  <c:v>[Site name]</c:v>
                </c:pt>
                <c:pt idx="35">
                  <c:v>[Site name]</c:v>
                </c:pt>
                <c:pt idx="36">
                  <c:v>[Site name]</c:v>
                </c:pt>
                <c:pt idx="37">
                  <c:v>[Site name]</c:v>
                </c:pt>
                <c:pt idx="38">
                  <c:v>[Site name]</c:v>
                </c:pt>
                <c:pt idx="39">
                  <c:v>[Site name]</c:v>
                </c:pt>
                <c:pt idx="40">
                  <c:v>[Site name]</c:v>
                </c:pt>
                <c:pt idx="41">
                  <c:v>[Site name]</c:v>
                </c:pt>
                <c:pt idx="42">
                  <c:v>[Site name]</c:v>
                </c:pt>
                <c:pt idx="43">
                  <c:v>[Site name]</c:v>
                </c:pt>
                <c:pt idx="44">
                  <c:v>[Site name]</c:v>
                </c:pt>
                <c:pt idx="45">
                  <c:v>[Site name]</c:v>
                </c:pt>
                <c:pt idx="46">
                  <c:v>[Site name]</c:v>
                </c:pt>
                <c:pt idx="47">
                  <c:v>[Site name]</c:v>
                </c:pt>
                <c:pt idx="48">
                  <c:v>[Site name]</c:v>
                </c:pt>
                <c:pt idx="49">
                  <c:v>[Site name]</c:v>
                </c:pt>
                <c:pt idx="50">
                  <c:v>[Site name]</c:v>
                </c:pt>
                <c:pt idx="51">
                  <c:v>[Site name]</c:v>
                </c:pt>
                <c:pt idx="52">
                  <c:v>[Site name]</c:v>
                </c:pt>
                <c:pt idx="53">
                  <c:v>[Site name]</c:v>
                </c:pt>
                <c:pt idx="54">
                  <c:v>[Site name]</c:v>
                </c:pt>
                <c:pt idx="55">
                  <c:v>[Site name]</c:v>
                </c:pt>
                <c:pt idx="56">
                  <c:v>[Site name]</c:v>
                </c:pt>
                <c:pt idx="57">
                  <c:v>[Site name]</c:v>
                </c:pt>
                <c:pt idx="58">
                  <c:v>[Site name]</c:v>
                </c:pt>
                <c:pt idx="59">
                  <c:v>[Site name]</c:v>
                </c:pt>
              </c:strCache>
            </c:strRef>
          </c:cat>
          <c:val>
            <c:numRef>
              <c:f>'Actual Recruitment by Site'!$C$51:$BJ$51</c:f>
              <c:numCache>
                <c:formatCode>0.0</c:formatCode>
                <c:ptCount val="60"/>
                <c:pt idx="0">
                  <c:v>4.878048780487805E-2</c:v>
                </c:pt>
                <c:pt idx="1">
                  <c:v>1.9724298143724388E-3</c:v>
                </c:pt>
                <c:pt idx="2">
                  <c:v>1.3149532095816257E-3</c:v>
                </c:pt>
                <c:pt idx="3">
                  <c:v>6.5747660479081285E-4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C-47C4-A3C0-9B5FB4972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5"/>
        <c:axId val="587165784"/>
        <c:axId val="582612600"/>
      </c:barChart>
      <c:catAx>
        <c:axId val="5871657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2600"/>
        <c:crosses val="autoZero"/>
        <c:auto val="1"/>
        <c:lblAlgn val="ctr"/>
        <c:lblOffset val="100"/>
        <c:noMultiLvlLbl val="0"/>
      </c:catAx>
      <c:valAx>
        <c:axId val="582612600"/>
        <c:scaling>
          <c:orientation val="minMax"/>
          <c:max val="4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Patients recruited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16578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75649091978582"/>
          <c:y val="0.3336478754271941"/>
          <c:w val="0.30497308325204942"/>
          <c:h val="0.1405177661676574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'Projected vs Actual by Site'!$C$7</c:f>
          <c:strCache>
            <c:ptCount val="1"/>
            <c:pt idx="0">
              <c:v>Fife Tracked Recruitment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'Projected vs Actual by Site'!$C$8</c:f>
              <c:strCache>
                <c:ptCount val="1"/>
                <c:pt idx="0">
                  <c:v>Projected Grant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'Projected vs Actual by Site'!$B$9:$B$45</c:f>
              <c:strCache>
                <c:ptCount val="37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</c:strCache>
            </c:strRef>
          </c:cat>
          <c:val>
            <c:numRef>
              <c:f>'Projected vs Actual by Site'!$C$9:$C$45</c:f>
              <c:numCache>
                <c:formatCode>0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E-4242-9BBD-78048A9EF0B5}"/>
            </c:ext>
          </c:extLst>
        </c:ser>
        <c:ser>
          <c:idx val="1"/>
          <c:order val="1"/>
          <c:tx>
            <c:strRef>
              <c:f>'Projected vs Actual by Site'!$D$8</c:f>
              <c:strCache>
                <c:ptCount val="1"/>
                <c:pt idx="0">
                  <c:v>Projected by Feasibility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'Projected vs Actual by Site'!$B$9:$B$45</c:f>
              <c:strCache>
                <c:ptCount val="37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</c:strCache>
            </c:strRef>
          </c:cat>
          <c:val>
            <c:numRef>
              <c:f>'Projected vs Actual by Site'!$D$9:$D$45</c:f>
              <c:numCache>
                <c:formatCode>0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4E-4242-9BBD-78048A9EF0B5}"/>
            </c:ext>
          </c:extLst>
        </c:ser>
        <c:ser>
          <c:idx val="2"/>
          <c:order val="2"/>
          <c:tx>
            <c:strRef>
              <c:f>'Projected vs Actual by Site'!$E$8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'Projected vs Actual by Site'!$B$9:$B$45</c:f>
              <c:strCache>
                <c:ptCount val="37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</c:strCache>
            </c:strRef>
          </c:cat>
          <c:val>
            <c:numRef>
              <c:f>'Projected vs Actual by Site'!$E$9:$E$45</c:f>
              <c:numCache>
                <c:formatCode>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4E-4242-9BBD-78048A9EF0B5}"/>
            </c:ext>
          </c:extLst>
        </c:ser>
        <c:ser>
          <c:idx val="3"/>
          <c:order val="3"/>
          <c:tx>
            <c:strRef>
              <c:f>'Projected vs Actual by Site'!$F$8</c:f>
              <c:strCache>
                <c:ptCount val="1"/>
                <c:pt idx="0">
                  <c:v>Adjusted/Extension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'Projected vs Actual by Site'!$B$9:$B$45</c:f>
              <c:strCache>
                <c:ptCount val="37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</c:strCache>
            </c:strRef>
          </c:cat>
          <c:val>
            <c:numRef>
              <c:f>'Projected vs Actual by Site'!$F$9:$F$45</c:f>
              <c:numCache>
                <c:formatCode>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E-4242-9BBD-78048A9EF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252960"/>
        <c:axId val="523253288"/>
      </c:lineChart>
      <c:catAx>
        <c:axId val="5232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253288"/>
        <c:crosses val="autoZero"/>
        <c:auto val="1"/>
        <c:lblAlgn val="ctr"/>
        <c:lblOffset val="100"/>
        <c:noMultiLvlLbl val="0"/>
      </c:catAx>
      <c:valAx>
        <c:axId val="52325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Recruited patients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25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'Projected vs Actual by Site'!$K$7</c:f>
          <c:strCache>
            <c:ptCount val="1"/>
            <c:pt idx="0">
              <c:v>Fife Cumulative Recruitment</c:v>
            </c:pt>
          </c:strCache>
        </c:strRef>
      </c:tx>
      <c:layout>
        <c:manualLayout>
          <c:xMode val="edge"/>
          <c:yMode val="edge"/>
          <c:x val="0.19208231490904001"/>
          <c:y val="2.1608591167496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'Projected vs Actual by Site'!$K$8</c:f>
              <c:strCache>
                <c:ptCount val="1"/>
                <c:pt idx="0">
                  <c:v>Projected Grant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'Projected vs Actual by Site'!$J$9:$J$45</c:f>
              <c:strCache>
                <c:ptCount val="37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</c:strCache>
            </c:strRef>
          </c:cat>
          <c:val>
            <c:numRef>
              <c:f>'Projected vs Actual by Site'!$K$9:$K$45</c:f>
              <c:numCache>
                <c:formatCode>0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  <c:pt idx="17">
                  <c:v>30</c:v>
                </c:pt>
                <c:pt idx="18">
                  <c:v>32</c:v>
                </c:pt>
                <c:pt idx="19">
                  <c:v>34</c:v>
                </c:pt>
                <c:pt idx="20">
                  <c:v>36</c:v>
                </c:pt>
                <c:pt idx="21">
                  <c:v>38</c:v>
                </c:pt>
                <c:pt idx="22">
                  <c:v>40</c:v>
                </c:pt>
                <c:pt idx="23">
                  <c:v>42</c:v>
                </c:pt>
                <c:pt idx="24">
                  <c:v>44</c:v>
                </c:pt>
                <c:pt idx="25">
                  <c:v>46</c:v>
                </c:pt>
                <c:pt idx="26">
                  <c:v>48</c:v>
                </c:pt>
                <c:pt idx="27">
                  <c:v>50</c:v>
                </c:pt>
                <c:pt idx="28">
                  <c:v>52</c:v>
                </c:pt>
                <c:pt idx="29">
                  <c:v>54</c:v>
                </c:pt>
                <c:pt idx="30">
                  <c:v>56</c:v>
                </c:pt>
                <c:pt idx="31">
                  <c:v>58</c:v>
                </c:pt>
                <c:pt idx="32">
                  <c:v>58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A1-4222-9F39-830C7EB195C6}"/>
            </c:ext>
          </c:extLst>
        </c:ser>
        <c:ser>
          <c:idx val="1"/>
          <c:order val="1"/>
          <c:tx>
            <c:strRef>
              <c:f>'Projected vs Actual by Site'!$L$8</c:f>
              <c:strCache>
                <c:ptCount val="1"/>
                <c:pt idx="0">
                  <c:v>Projected by Feasibility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'Projected vs Actual by Site'!$J$9:$J$45</c:f>
              <c:strCache>
                <c:ptCount val="37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</c:strCache>
            </c:strRef>
          </c:cat>
          <c:val>
            <c:numRef>
              <c:f>'Projected vs Actual by Site'!$L$9:$L$45</c:f>
              <c:numCache>
                <c:formatCode>0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  <c:pt idx="17">
                  <c:v>30</c:v>
                </c:pt>
                <c:pt idx="18">
                  <c:v>32</c:v>
                </c:pt>
                <c:pt idx="19">
                  <c:v>34</c:v>
                </c:pt>
                <c:pt idx="20">
                  <c:v>36</c:v>
                </c:pt>
                <c:pt idx="21">
                  <c:v>38</c:v>
                </c:pt>
                <c:pt idx="22">
                  <c:v>40</c:v>
                </c:pt>
                <c:pt idx="23">
                  <c:v>42</c:v>
                </c:pt>
                <c:pt idx="24">
                  <c:v>44</c:v>
                </c:pt>
                <c:pt idx="25">
                  <c:v>46</c:v>
                </c:pt>
                <c:pt idx="26">
                  <c:v>48</c:v>
                </c:pt>
                <c:pt idx="27">
                  <c:v>50</c:v>
                </c:pt>
                <c:pt idx="28">
                  <c:v>52</c:v>
                </c:pt>
                <c:pt idx="29">
                  <c:v>54</c:v>
                </c:pt>
                <c:pt idx="30">
                  <c:v>56</c:v>
                </c:pt>
                <c:pt idx="31">
                  <c:v>58</c:v>
                </c:pt>
                <c:pt idx="32">
                  <c:v>58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A1-4222-9F39-830C7EB195C6}"/>
            </c:ext>
          </c:extLst>
        </c:ser>
        <c:ser>
          <c:idx val="2"/>
          <c:order val="2"/>
          <c:tx>
            <c:strRef>
              <c:f>'Projected vs Actual by Site'!$M$8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'Projected vs Actual by Site'!$J$9:$J$45</c:f>
              <c:strCache>
                <c:ptCount val="37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</c:strCache>
            </c:strRef>
          </c:cat>
          <c:val>
            <c:numRef>
              <c:f>'Projected vs Actual by Site'!$M$9:$M$45</c:f>
              <c:numCache>
                <c:formatCode>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A1-4222-9F39-830C7EB195C6}"/>
            </c:ext>
          </c:extLst>
        </c:ser>
        <c:ser>
          <c:idx val="3"/>
          <c:order val="3"/>
          <c:tx>
            <c:strRef>
              <c:f>'Projected vs Actual by Site'!$N$8</c:f>
              <c:strCache>
                <c:ptCount val="1"/>
                <c:pt idx="0">
                  <c:v>Adjusted/Extension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'Projected vs Actual by Site'!$J$9:$J$45</c:f>
              <c:strCache>
                <c:ptCount val="37"/>
                <c:pt idx="0">
                  <c:v>Jan 202X</c:v>
                </c:pt>
                <c:pt idx="1">
                  <c:v>Feb 202X</c:v>
                </c:pt>
                <c:pt idx="2">
                  <c:v>Mar 202X</c:v>
                </c:pt>
                <c:pt idx="3">
                  <c:v>Apr 202X</c:v>
                </c:pt>
                <c:pt idx="4">
                  <c:v>May 202X</c:v>
                </c:pt>
                <c:pt idx="5">
                  <c:v>Jun 202X</c:v>
                </c:pt>
                <c:pt idx="6">
                  <c:v>Jul 202X</c:v>
                </c:pt>
                <c:pt idx="7">
                  <c:v>Aug 202X</c:v>
                </c:pt>
                <c:pt idx="8">
                  <c:v>Sep 202X</c:v>
                </c:pt>
                <c:pt idx="9">
                  <c:v>Oct 202X</c:v>
                </c:pt>
                <c:pt idx="10">
                  <c:v>Nov 202X</c:v>
                </c:pt>
                <c:pt idx="11">
                  <c:v>Dec 202X</c:v>
                </c:pt>
                <c:pt idx="12">
                  <c:v>Jan 202X</c:v>
                </c:pt>
                <c:pt idx="13">
                  <c:v>Feb 202X</c:v>
                </c:pt>
                <c:pt idx="14">
                  <c:v>Mar 202X</c:v>
                </c:pt>
                <c:pt idx="15">
                  <c:v>Apr 202X</c:v>
                </c:pt>
                <c:pt idx="16">
                  <c:v>May 202X</c:v>
                </c:pt>
                <c:pt idx="17">
                  <c:v>Jun 202X</c:v>
                </c:pt>
                <c:pt idx="18">
                  <c:v>Jul 202X</c:v>
                </c:pt>
                <c:pt idx="19">
                  <c:v>Aug 202X</c:v>
                </c:pt>
                <c:pt idx="20">
                  <c:v>Sep 202X</c:v>
                </c:pt>
                <c:pt idx="21">
                  <c:v>Oct 202X</c:v>
                </c:pt>
                <c:pt idx="22">
                  <c:v>Nov 202X</c:v>
                </c:pt>
                <c:pt idx="23">
                  <c:v>Dec 202X</c:v>
                </c:pt>
                <c:pt idx="24">
                  <c:v>Jan 202X</c:v>
                </c:pt>
                <c:pt idx="25">
                  <c:v>Feb 202X</c:v>
                </c:pt>
                <c:pt idx="26">
                  <c:v>Mar 202X</c:v>
                </c:pt>
                <c:pt idx="27">
                  <c:v>Apr 202X</c:v>
                </c:pt>
                <c:pt idx="28">
                  <c:v>May 202X</c:v>
                </c:pt>
                <c:pt idx="29">
                  <c:v>Jun 202X</c:v>
                </c:pt>
                <c:pt idx="30">
                  <c:v>Jul 202X</c:v>
                </c:pt>
                <c:pt idx="31">
                  <c:v>Aug 202X</c:v>
                </c:pt>
                <c:pt idx="32">
                  <c:v>Sep 202X</c:v>
                </c:pt>
                <c:pt idx="33">
                  <c:v>Oct 202X</c:v>
                </c:pt>
                <c:pt idx="34">
                  <c:v>Nov 202X</c:v>
                </c:pt>
                <c:pt idx="35">
                  <c:v>Dec 202X</c:v>
                </c:pt>
                <c:pt idx="36">
                  <c:v>Jan 202X</c:v>
                </c:pt>
              </c:strCache>
            </c:strRef>
          </c:cat>
          <c:val>
            <c:numRef>
              <c:f>'Projected vs Actual by Site'!$N$9:$N$45</c:f>
              <c:numCache>
                <c:formatCode>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12</c:v>
                </c:pt>
                <c:pt idx="11">
                  <c:v>14</c:v>
                </c:pt>
                <c:pt idx="12">
                  <c:v>16</c:v>
                </c:pt>
                <c:pt idx="13">
                  <c:v>18</c:v>
                </c:pt>
                <c:pt idx="14">
                  <c:v>20</c:v>
                </c:pt>
                <c:pt idx="15">
                  <c:v>22</c:v>
                </c:pt>
                <c:pt idx="16">
                  <c:v>24</c:v>
                </c:pt>
                <c:pt idx="17">
                  <c:v>26</c:v>
                </c:pt>
                <c:pt idx="18">
                  <c:v>28</c:v>
                </c:pt>
                <c:pt idx="19">
                  <c:v>30</c:v>
                </c:pt>
                <c:pt idx="20">
                  <c:v>32</c:v>
                </c:pt>
                <c:pt idx="21">
                  <c:v>34</c:v>
                </c:pt>
                <c:pt idx="22">
                  <c:v>36</c:v>
                </c:pt>
                <c:pt idx="23">
                  <c:v>38</c:v>
                </c:pt>
                <c:pt idx="24">
                  <c:v>40</c:v>
                </c:pt>
                <c:pt idx="25">
                  <c:v>42</c:v>
                </c:pt>
                <c:pt idx="26">
                  <c:v>44</c:v>
                </c:pt>
                <c:pt idx="27">
                  <c:v>46</c:v>
                </c:pt>
                <c:pt idx="28">
                  <c:v>48</c:v>
                </c:pt>
                <c:pt idx="29">
                  <c:v>50</c:v>
                </c:pt>
                <c:pt idx="30">
                  <c:v>52</c:v>
                </c:pt>
                <c:pt idx="31">
                  <c:v>54</c:v>
                </c:pt>
                <c:pt idx="32">
                  <c:v>56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A1-4222-9F39-830C7EB19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252960"/>
        <c:axId val="523253288"/>
      </c:lineChart>
      <c:catAx>
        <c:axId val="5232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253288"/>
        <c:crosses val="autoZero"/>
        <c:auto val="1"/>
        <c:lblAlgn val="ctr"/>
        <c:lblOffset val="100"/>
        <c:noMultiLvlLbl val="0"/>
      </c:catAx>
      <c:valAx>
        <c:axId val="52325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Recruited patients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25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88030128024009"/>
          <c:y val="0.10941847410564609"/>
          <c:w val="0.68265617001455325"/>
          <c:h val="0.86055300505505661"/>
        </c:manualLayout>
      </c:layout>
      <c:barChart>
        <c:barDir val="bar"/>
        <c:grouping val="clustered"/>
        <c:varyColors val="0"/>
        <c:ser>
          <c:idx val="1"/>
          <c:order val="0"/>
          <c:tx>
            <c:v>Total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'Adjusted Projection by Site'!$C$7:$BJ$7</c:f>
              <c:strCache>
                <c:ptCount val="60"/>
                <c:pt idx="0">
                  <c:v>Edinburgh (RIE)</c:v>
                </c:pt>
                <c:pt idx="1">
                  <c:v>Fife</c:v>
                </c:pt>
                <c:pt idx="2">
                  <c:v>GGC</c:v>
                </c:pt>
                <c:pt idx="3">
                  <c:v>Aberdeen</c:v>
                </c:pt>
                <c:pt idx="4">
                  <c:v>Inverness</c:v>
                </c:pt>
                <c:pt idx="5">
                  <c:v>[Site name]</c:v>
                </c:pt>
                <c:pt idx="6">
                  <c:v>[Site name]</c:v>
                </c:pt>
                <c:pt idx="7">
                  <c:v>[Site name]</c:v>
                </c:pt>
                <c:pt idx="8">
                  <c:v>[Site name]</c:v>
                </c:pt>
                <c:pt idx="9">
                  <c:v>[Site name]</c:v>
                </c:pt>
                <c:pt idx="10">
                  <c:v>[Site name]</c:v>
                </c:pt>
                <c:pt idx="11">
                  <c:v>[Site name]</c:v>
                </c:pt>
                <c:pt idx="12">
                  <c:v>[Site name]</c:v>
                </c:pt>
                <c:pt idx="13">
                  <c:v>[Site name]</c:v>
                </c:pt>
                <c:pt idx="14">
                  <c:v>[Site name]</c:v>
                </c:pt>
                <c:pt idx="15">
                  <c:v>[Site name]</c:v>
                </c:pt>
                <c:pt idx="16">
                  <c:v>[Site name]</c:v>
                </c:pt>
                <c:pt idx="17">
                  <c:v>[Site name]</c:v>
                </c:pt>
                <c:pt idx="18">
                  <c:v>[Site name]</c:v>
                </c:pt>
                <c:pt idx="19">
                  <c:v>[Site name]</c:v>
                </c:pt>
                <c:pt idx="20">
                  <c:v>[Site name]</c:v>
                </c:pt>
                <c:pt idx="21">
                  <c:v>[Site name]</c:v>
                </c:pt>
                <c:pt idx="22">
                  <c:v>[Site name]</c:v>
                </c:pt>
                <c:pt idx="23">
                  <c:v>[Site name]</c:v>
                </c:pt>
                <c:pt idx="24">
                  <c:v>[Site name]</c:v>
                </c:pt>
                <c:pt idx="25">
                  <c:v>[Site name]</c:v>
                </c:pt>
                <c:pt idx="26">
                  <c:v>[Site name]</c:v>
                </c:pt>
                <c:pt idx="27">
                  <c:v>[Site name]</c:v>
                </c:pt>
                <c:pt idx="28">
                  <c:v>[Site name]</c:v>
                </c:pt>
                <c:pt idx="29">
                  <c:v>[Site name]</c:v>
                </c:pt>
                <c:pt idx="30">
                  <c:v>[Site name]</c:v>
                </c:pt>
                <c:pt idx="31">
                  <c:v>[Site name]</c:v>
                </c:pt>
                <c:pt idx="32">
                  <c:v>[Site name]</c:v>
                </c:pt>
                <c:pt idx="33">
                  <c:v>[Site name]</c:v>
                </c:pt>
                <c:pt idx="34">
                  <c:v>[Site name]</c:v>
                </c:pt>
                <c:pt idx="35">
                  <c:v>[Site name]</c:v>
                </c:pt>
                <c:pt idx="36">
                  <c:v>[Site name]</c:v>
                </c:pt>
                <c:pt idx="37">
                  <c:v>[Site name]</c:v>
                </c:pt>
                <c:pt idx="38">
                  <c:v>[Site name]</c:v>
                </c:pt>
                <c:pt idx="39">
                  <c:v>[Site name]</c:v>
                </c:pt>
                <c:pt idx="40">
                  <c:v>[Site name]</c:v>
                </c:pt>
                <c:pt idx="41">
                  <c:v>[Site name]</c:v>
                </c:pt>
                <c:pt idx="42">
                  <c:v>[Site name]</c:v>
                </c:pt>
                <c:pt idx="43">
                  <c:v>[Site name]</c:v>
                </c:pt>
                <c:pt idx="44">
                  <c:v>[Site name]</c:v>
                </c:pt>
                <c:pt idx="45">
                  <c:v>[Site name]</c:v>
                </c:pt>
                <c:pt idx="46">
                  <c:v>[Site name]</c:v>
                </c:pt>
                <c:pt idx="47">
                  <c:v>[Site name]</c:v>
                </c:pt>
                <c:pt idx="48">
                  <c:v>[Site name]</c:v>
                </c:pt>
                <c:pt idx="49">
                  <c:v>[Site name]</c:v>
                </c:pt>
                <c:pt idx="50">
                  <c:v>[Site name]</c:v>
                </c:pt>
                <c:pt idx="51">
                  <c:v>[Site name]</c:v>
                </c:pt>
                <c:pt idx="52">
                  <c:v>[Site name]</c:v>
                </c:pt>
                <c:pt idx="53">
                  <c:v>[Site name]</c:v>
                </c:pt>
                <c:pt idx="54">
                  <c:v>[Site name]</c:v>
                </c:pt>
                <c:pt idx="55">
                  <c:v>[Site name]</c:v>
                </c:pt>
                <c:pt idx="56">
                  <c:v>[Site name]</c:v>
                </c:pt>
                <c:pt idx="57">
                  <c:v>[Site name]</c:v>
                </c:pt>
                <c:pt idx="58">
                  <c:v>[Site name]</c:v>
                </c:pt>
                <c:pt idx="59">
                  <c:v>[Site name]</c:v>
                </c:pt>
              </c:strCache>
            </c:strRef>
          </c:cat>
          <c:val>
            <c:numRef>
              <c:f>'Adjusted Projection by Site'!$C$47:$BJ$47</c:f>
              <c:numCache>
                <c:formatCode>General</c:formatCode>
                <c:ptCount val="60"/>
                <c:pt idx="0">
                  <c:v>64</c:v>
                </c:pt>
                <c:pt idx="1">
                  <c:v>58</c:v>
                </c:pt>
                <c:pt idx="2">
                  <c:v>57</c:v>
                </c:pt>
                <c:pt idx="3">
                  <c:v>56</c:v>
                </c:pt>
                <c:pt idx="4">
                  <c:v>27</c:v>
                </c:pt>
                <c:pt idx="5">
                  <c:v>15</c:v>
                </c:pt>
                <c:pt idx="6">
                  <c:v>15</c:v>
                </c:pt>
                <c:pt idx="7">
                  <c:v>14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2-4755-80FC-D0D096A2A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5"/>
        <c:axId val="587165784"/>
        <c:axId val="582612600"/>
      </c:barChart>
      <c:catAx>
        <c:axId val="5871657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2600"/>
        <c:crosses val="autoZero"/>
        <c:auto val="1"/>
        <c:lblAlgn val="ctr"/>
        <c:lblOffset val="100"/>
        <c:noMultiLvlLbl val="0"/>
      </c:catAx>
      <c:valAx>
        <c:axId val="582612600"/>
        <c:scaling>
          <c:orientation val="minMax"/>
          <c:max val="4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Patients recruited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16578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aseline="0">
                <a:solidFill>
                  <a:sysClr val="windowText" lastClr="000000"/>
                </a:solidFill>
              </a:rPr>
              <a:t>Patients completed (%)</a:t>
            </a:r>
            <a:endParaRPr lang="en-GB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447254989776252"/>
          <c:y val="3.0875871010405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90304426777146E-2"/>
          <c:y val="0.16919520362813356"/>
          <c:w val="0.73820412668397883"/>
          <c:h val="0.5681929123379457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'Final follow up_completed'!$B$50</c:f>
              <c:strCache>
                <c:ptCount val="1"/>
                <c:pt idx="0">
                  <c:v>% Completed pts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strRef>
              <c:f>'Final follow up_completed'!$C$6:$BJ$6</c:f>
              <c:strCache>
                <c:ptCount val="60"/>
                <c:pt idx="0">
                  <c:v>Edinburgh (RIE)</c:v>
                </c:pt>
                <c:pt idx="1">
                  <c:v>Fife</c:v>
                </c:pt>
                <c:pt idx="2">
                  <c:v>GGC</c:v>
                </c:pt>
                <c:pt idx="3">
                  <c:v>Aberdeen</c:v>
                </c:pt>
                <c:pt idx="4">
                  <c:v>Inverness</c:v>
                </c:pt>
                <c:pt idx="5">
                  <c:v>[Site name]</c:v>
                </c:pt>
                <c:pt idx="6">
                  <c:v>[Site name]</c:v>
                </c:pt>
                <c:pt idx="7">
                  <c:v>[Site name]</c:v>
                </c:pt>
                <c:pt idx="8">
                  <c:v>[Site name]</c:v>
                </c:pt>
                <c:pt idx="9">
                  <c:v>[Site name]</c:v>
                </c:pt>
                <c:pt idx="10">
                  <c:v>[Site name]</c:v>
                </c:pt>
                <c:pt idx="11">
                  <c:v>[Site name]</c:v>
                </c:pt>
                <c:pt idx="12">
                  <c:v>[Site name]</c:v>
                </c:pt>
                <c:pt idx="13">
                  <c:v>[Site name]</c:v>
                </c:pt>
                <c:pt idx="14">
                  <c:v>[Site name]</c:v>
                </c:pt>
                <c:pt idx="15">
                  <c:v>[Site name]</c:v>
                </c:pt>
                <c:pt idx="16">
                  <c:v>[Site name]</c:v>
                </c:pt>
                <c:pt idx="17">
                  <c:v>[Site name]</c:v>
                </c:pt>
                <c:pt idx="18">
                  <c:v>[Site name]</c:v>
                </c:pt>
                <c:pt idx="19">
                  <c:v>[Site name]</c:v>
                </c:pt>
                <c:pt idx="20">
                  <c:v>[Site name]</c:v>
                </c:pt>
                <c:pt idx="21">
                  <c:v>[Site name]</c:v>
                </c:pt>
                <c:pt idx="22">
                  <c:v>[Site name]</c:v>
                </c:pt>
                <c:pt idx="23">
                  <c:v>[Site name]</c:v>
                </c:pt>
                <c:pt idx="24">
                  <c:v>[Site name]</c:v>
                </c:pt>
                <c:pt idx="25">
                  <c:v>[Site name]</c:v>
                </c:pt>
                <c:pt idx="26">
                  <c:v>[Site name]</c:v>
                </c:pt>
                <c:pt idx="27">
                  <c:v>[Site name]</c:v>
                </c:pt>
                <c:pt idx="28">
                  <c:v>[Site name]</c:v>
                </c:pt>
                <c:pt idx="29">
                  <c:v>[Site name]</c:v>
                </c:pt>
                <c:pt idx="30">
                  <c:v>[Site name]</c:v>
                </c:pt>
                <c:pt idx="31">
                  <c:v>[Site name]</c:v>
                </c:pt>
                <c:pt idx="32">
                  <c:v>[Site name]</c:v>
                </c:pt>
                <c:pt idx="33">
                  <c:v>[Site name]</c:v>
                </c:pt>
                <c:pt idx="34">
                  <c:v>[Site name]</c:v>
                </c:pt>
                <c:pt idx="35">
                  <c:v>[Site name]</c:v>
                </c:pt>
                <c:pt idx="36">
                  <c:v>[Site name]</c:v>
                </c:pt>
                <c:pt idx="37">
                  <c:v>[Site name]</c:v>
                </c:pt>
                <c:pt idx="38">
                  <c:v>[Site name]</c:v>
                </c:pt>
                <c:pt idx="39">
                  <c:v>[Site name]</c:v>
                </c:pt>
                <c:pt idx="40">
                  <c:v>[Site name]</c:v>
                </c:pt>
                <c:pt idx="41">
                  <c:v>[Site name]</c:v>
                </c:pt>
                <c:pt idx="42">
                  <c:v>[Site name]</c:v>
                </c:pt>
                <c:pt idx="43">
                  <c:v>[Site name]</c:v>
                </c:pt>
                <c:pt idx="44">
                  <c:v>[Site name]</c:v>
                </c:pt>
                <c:pt idx="45">
                  <c:v>[Site name]</c:v>
                </c:pt>
                <c:pt idx="46">
                  <c:v>[Site name]</c:v>
                </c:pt>
                <c:pt idx="47">
                  <c:v>[Site name]</c:v>
                </c:pt>
                <c:pt idx="48">
                  <c:v>[Site name]</c:v>
                </c:pt>
                <c:pt idx="49">
                  <c:v>[Site name]</c:v>
                </c:pt>
                <c:pt idx="50">
                  <c:v>[Site name]</c:v>
                </c:pt>
                <c:pt idx="51">
                  <c:v>[Site name]</c:v>
                </c:pt>
                <c:pt idx="52">
                  <c:v>[Site name]</c:v>
                </c:pt>
                <c:pt idx="53">
                  <c:v>[Site name]</c:v>
                </c:pt>
                <c:pt idx="54">
                  <c:v>[Site name]</c:v>
                </c:pt>
                <c:pt idx="55">
                  <c:v>[Site name]</c:v>
                </c:pt>
                <c:pt idx="56">
                  <c:v>[Site name]</c:v>
                </c:pt>
                <c:pt idx="57">
                  <c:v>[Site name]</c:v>
                </c:pt>
                <c:pt idx="58">
                  <c:v>[Site name]</c:v>
                </c:pt>
                <c:pt idx="59">
                  <c:v>[Site name]</c:v>
                </c:pt>
              </c:strCache>
            </c:strRef>
          </c:cat>
          <c:val>
            <c:numRef>
              <c:f>'Final follow up_completed'!$C$50:$BJ$50</c:f>
              <c:numCache>
                <c:formatCode>0%</c:formatCode>
                <c:ptCount val="6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7-4D0A-968D-013987AF3778}"/>
            </c:ext>
          </c:extLst>
        </c:ser>
        <c:ser>
          <c:idx val="1"/>
          <c:order val="1"/>
          <c:tx>
            <c:strRef>
              <c:f>'Final follow up_completed'!$B$49</c:f>
              <c:strCache>
                <c:ptCount val="1"/>
                <c:pt idx="0">
                  <c:v>% pts withdrawn (Drop out Rate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'Final follow up_completed'!$C$6:$BJ$6</c:f>
              <c:strCache>
                <c:ptCount val="60"/>
                <c:pt idx="0">
                  <c:v>Edinburgh (RIE)</c:v>
                </c:pt>
                <c:pt idx="1">
                  <c:v>Fife</c:v>
                </c:pt>
                <c:pt idx="2">
                  <c:v>GGC</c:v>
                </c:pt>
                <c:pt idx="3">
                  <c:v>Aberdeen</c:v>
                </c:pt>
                <c:pt idx="4">
                  <c:v>Inverness</c:v>
                </c:pt>
                <c:pt idx="5">
                  <c:v>[Site name]</c:v>
                </c:pt>
                <c:pt idx="6">
                  <c:v>[Site name]</c:v>
                </c:pt>
                <c:pt idx="7">
                  <c:v>[Site name]</c:v>
                </c:pt>
                <c:pt idx="8">
                  <c:v>[Site name]</c:v>
                </c:pt>
                <c:pt idx="9">
                  <c:v>[Site name]</c:v>
                </c:pt>
                <c:pt idx="10">
                  <c:v>[Site name]</c:v>
                </c:pt>
                <c:pt idx="11">
                  <c:v>[Site name]</c:v>
                </c:pt>
                <c:pt idx="12">
                  <c:v>[Site name]</c:v>
                </c:pt>
                <c:pt idx="13">
                  <c:v>[Site name]</c:v>
                </c:pt>
                <c:pt idx="14">
                  <c:v>[Site name]</c:v>
                </c:pt>
                <c:pt idx="15">
                  <c:v>[Site name]</c:v>
                </c:pt>
                <c:pt idx="16">
                  <c:v>[Site name]</c:v>
                </c:pt>
                <c:pt idx="17">
                  <c:v>[Site name]</c:v>
                </c:pt>
                <c:pt idx="18">
                  <c:v>[Site name]</c:v>
                </c:pt>
                <c:pt idx="19">
                  <c:v>[Site name]</c:v>
                </c:pt>
                <c:pt idx="20">
                  <c:v>[Site name]</c:v>
                </c:pt>
                <c:pt idx="21">
                  <c:v>[Site name]</c:v>
                </c:pt>
                <c:pt idx="22">
                  <c:v>[Site name]</c:v>
                </c:pt>
                <c:pt idx="23">
                  <c:v>[Site name]</c:v>
                </c:pt>
                <c:pt idx="24">
                  <c:v>[Site name]</c:v>
                </c:pt>
                <c:pt idx="25">
                  <c:v>[Site name]</c:v>
                </c:pt>
                <c:pt idx="26">
                  <c:v>[Site name]</c:v>
                </c:pt>
                <c:pt idx="27">
                  <c:v>[Site name]</c:v>
                </c:pt>
                <c:pt idx="28">
                  <c:v>[Site name]</c:v>
                </c:pt>
                <c:pt idx="29">
                  <c:v>[Site name]</c:v>
                </c:pt>
                <c:pt idx="30">
                  <c:v>[Site name]</c:v>
                </c:pt>
                <c:pt idx="31">
                  <c:v>[Site name]</c:v>
                </c:pt>
                <c:pt idx="32">
                  <c:v>[Site name]</c:v>
                </c:pt>
                <c:pt idx="33">
                  <c:v>[Site name]</c:v>
                </c:pt>
                <c:pt idx="34">
                  <c:v>[Site name]</c:v>
                </c:pt>
                <c:pt idx="35">
                  <c:v>[Site name]</c:v>
                </c:pt>
                <c:pt idx="36">
                  <c:v>[Site name]</c:v>
                </c:pt>
                <c:pt idx="37">
                  <c:v>[Site name]</c:v>
                </c:pt>
                <c:pt idx="38">
                  <c:v>[Site name]</c:v>
                </c:pt>
                <c:pt idx="39">
                  <c:v>[Site name]</c:v>
                </c:pt>
                <c:pt idx="40">
                  <c:v>[Site name]</c:v>
                </c:pt>
                <c:pt idx="41">
                  <c:v>[Site name]</c:v>
                </c:pt>
                <c:pt idx="42">
                  <c:v>[Site name]</c:v>
                </c:pt>
                <c:pt idx="43">
                  <c:v>[Site name]</c:v>
                </c:pt>
                <c:pt idx="44">
                  <c:v>[Site name]</c:v>
                </c:pt>
                <c:pt idx="45">
                  <c:v>[Site name]</c:v>
                </c:pt>
                <c:pt idx="46">
                  <c:v>[Site name]</c:v>
                </c:pt>
                <c:pt idx="47">
                  <c:v>[Site name]</c:v>
                </c:pt>
                <c:pt idx="48">
                  <c:v>[Site name]</c:v>
                </c:pt>
                <c:pt idx="49">
                  <c:v>[Site name]</c:v>
                </c:pt>
                <c:pt idx="50">
                  <c:v>[Site name]</c:v>
                </c:pt>
                <c:pt idx="51">
                  <c:v>[Site name]</c:v>
                </c:pt>
                <c:pt idx="52">
                  <c:v>[Site name]</c:v>
                </c:pt>
                <c:pt idx="53">
                  <c:v>[Site name]</c:v>
                </c:pt>
                <c:pt idx="54">
                  <c:v>[Site name]</c:v>
                </c:pt>
                <c:pt idx="55">
                  <c:v>[Site name]</c:v>
                </c:pt>
                <c:pt idx="56">
                  <c:v>[Site name]</c:v>
                </c:pt>
                <c:pt idx="57">
                  <c:v>[Site name]</c:v>
                </c:pt>
                <c:pt idx="58">
                  <c:v>[Site name]</c:v>
                </c:pt>
                <c:pt idx="59">
                  <c:v>[Site name]</c:v>
                </c:pt>
              </c:strCache>
            </c:strRef>
          </c:cat>
          <c:val>
            <c:numRef>
              <c:f>'Final follow up_completed'!$C$49:$BJ$49</c:f>
              <c:numCache>
                <c:formatCode>0%</c:formatCode>
                <c:ptCount val="6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7-4D0A-968D-013987AF3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2449080"/>
        <c:axId val="622450720"/>
      </c:barChart>
      <c:catAx>
        <c:axId val="622449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450720"/>
        <c:crosses val="autoZero"/>
        <c:auto val="1"/>
        <c:lblAlgn val="ctr"/>
        <c:lblOffset val="100"/>
        <c:noMultiLvlLbl val="0"/>
      </c:catAx>
      <c:valAx>
        <c:axId val="6224507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44908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233529751346025"/>
          <c:y val="6.3751553778716899E-2"/>
          <c:w val="0.15328020414716714"/>
          <c:h val="0.26875865453442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88030128024009"/>
          <c:y val="0.10941847410564609"/>
          <c:w val="0.68265617001455325"/>
          <c:h val="0.86055300505505661"/>
        </c:manualLayout>
      </c:layout>
      <c:barChart>
        <c:barDir val="bar"/>
        <c:grouping val="clustered"/>
        <c:varyColors val="0"/>
        <c:ser>
          <c:idx val="1"/>
          <c:order val="0"/>
          <c:tx>
            <c:v>Total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Screening_Washout!$C$6:$J$6</c:f>
              <c:strCache>
                <c:ptCount val="8"/>
                <c:pt idx="0">
                  <c:v>Edinburgh (RIE)</c:v>
                </c:pt>
                <c:pt idx="1">
                  <c:v>Fife</c:v>
                </c:pt>
                <c:pt idx="2">
                  <c:v>GGC</c:v>
                </c:pt>
                <c:pt idx="3">
                  <c:v>Aberdeen</c:v>
                </c:pt>
                <c:pt idx="4">
                  <c:v>Inverness</c:v>
                </c:pt>
                <c:pt idx="5">
                  <c:v>[Site name]</c:v>
                </c:pt>
                <c:pt idx="6">
                  <c:v>[Site name]</c:v>
                </c:pt>
                <c:pt idx="7">
                  <c:v>[Site name]</c:v>
                </c:pt>
              </c:strCache>
            </c:strRef>
          </c:cat>
          <c:val>
            <c:numRef>
              <c:f>Screening_Washout!$C$46:$J$46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A-403E-8911-216B59D27392}"/>
            </c:ext>
          </c:extLst>
        </c:ser>
        <c:ser>
          <c:idx val="0"/>
          <c:order val="1"/>
          <c:tx>
            <c:strRef>
              <c:f>Screening_Washout!$B$48</c:f>
              <c:strCache>
                <c:ptCount val="1"/>
                <c:pt idx="0">
                  <c:v>Successful screening/washout rate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Screening_Washout!$C$6:$J$6</c:f>
              <c:strCache>
                <c:ptCount val="8"/>
                <c:pt idx="0">
                  <c:v>Edinburgh (RIE)</c:v>
                </c:pt>
                <c:pt idx="1">
                  <c:v>Fife</c:v>
                </c:pt>
                <c:pt idx="2">
                  <c:v>GGC</c:v>
                </c:pt>
                <c:pt idx="3">
                  <c:v>Aberdeen</c:v>
                </c:pt>
                <c:pt idx="4">
                  <c:v>Inverness</c:v>
                </c:pt>
                <c:pt idx="5">
                  <c:v>[Site name]</c:v>
                </c:pt>
                <c:pt idx="6">
                  <c:v>[Site name]</c:v>
                </c:pt>
                <c:pt idx="7">
                  <c:v>[Site name]</c:v>
                </c:pt>
              </c:strCache>
            </c:strRef>
          </c:cat>
          <c:val>
            <c:numRef>
              <c:f>Screening_Washout!$C$48:$J$48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A-403E-8911-216B59D27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5"/>
        <c:axId val="587165784"/>
        <c:axId val="582612600"/>
      </c:barChart>
      <c:catAx>
        <c:axId val="5871657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2600"/>
        <c:crosses val="autoZero"/>
        <c:auto val="1"/>
        <c:lblAlgn val="ctr"/>
        <c:lblOffset val="100"/>
        <c:noMultiLvlLbl val="0"/>
      </c:catAx>
      <c:valAx>
        <c:axId val="582612600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Successful screening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(%)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1657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398317</xdr:rowOff>
    </xdr:from>
    <xdr:to>
      <xdr:col>45</xdr:col>
      <xdr:colOff>551733</xdr:colOff>
      <xdr:row>38</xdr:row>
      <xdr:rowOff>42212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635000</xdr:colOff>
      <xdr:row>35</xdr:row>
      <xdr:rowOff>54429</xdr:rowOff>
    </xdr:from>
    <xdr:to>
      <xdr:col>5</xdr:col>
      <xdr:colOff>408215</xdr:colOff>
      <xdr:row>70</xdr:row>
      <xdr:rowOff>81643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5000" y="7057572"/>
          <a:ext cx="5343072" cy="6377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SUMMARY:</a:t>
          </a:r>
          <a:endParaRPr lang="en-GB">
            <a:effectLst/>
          </a:endParaRPr>
        </a:p>
        <a:p>
          <a:endParaRPr lang="en-GB" sz="1100" baseline="0"/>
        </a:p>
        <a:p>
          <a:r>
            <a:rPr lang="en-GB" sz="1100" baseline="0"/>
            <a:t>1. Complete the overview of study milestones and recruitment target on 'Study Overview' tab first and adjust dates on recruitment overview table. </a:t>
          </a:r>
        </a:p>
        <a:p>
          <a:endParaRPr lang="en-GB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2.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omplete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'Gantt chart'. Remember to keep modifying this as the study progresses.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Modify number of sites/timeline and complete estimated recruitment based on feasiblity/site agreement numbers on 'Projected Feasibility Recruitment' tab.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OPTIONAL: Modify number of sites/timeline on 'Grant Projected recruitment' tab depending on detail of requirements from your funder.  </a:t>
          </a:r>
          <a:endParaRPr lang="en-GB">
            <a:effectLst/>
          </a:endParaRPr>
        </a:p>
        <a:p>
          <a:endParaRPr lang="en-GB" sz="1100" baseline="0"/>
        </a:p>
        <a:p>
          <a:r>
            <a:rPr lang="en-GB" sz="1100" baseline="0"/>
            <a:t>3.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Modify number of sites/timeline and e</a:t>
          </a:r>
          <a:r>
            <a:rPr lang="en-GB" sz="1100" baseline="0"/>
            <a:t>nter real recruitment values monthly on the 'Actual recruitment by site' tab. Add SATO dates for each site to see average recruitment per month. </a:t>
          </a:r>
        </a:p>
        <a:p>
          <a:r>
            <a:rPr lang="en-GB" sz="1100" baseline="0"/>
            <a:t>OPTIONAL: Screening/washout numbers can also be tracked on the 'Screening_Washout' tab. </a:t>
          </a:r>
          <a:endParaRPr lang="en-GB" sz="1100"/>
        </a:p>
        <a:p>
          <a:endParaRPr lang="en-GB" sz="1100"/>
        </a:p>
        <a:p>
          <a:r>
            <a:rPr lang="en-GB" sz="1100"/>
            <a:t>4.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Modify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number and name of sites/timeline and r</a:t>
          </a:r>
          <a:r>
            <a:rPr lang="en-GB" sz="1100"/>
            <a:t>eview estimated vs actual recruitment numbers per site on 'Projected vs Actual by Site' tab. </a:t>
          </a:r>
        </a:p>
        <a:p>
          <a:endParaRPr lang="en-GB" sz="1100"/>
        </a:p>
        <a:p>
          <a:r>
            <a:rPr lang="en-GB" sz="1100"/>
            <a:t>5. OPTIONAL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Modify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number of sites/timeline and add number of final follow ups completed to track completed patients on 'Final  follow up_completed' tab. </a:t>
          </a:r>
        </a:p>
        <a:p>
          <a:endParaRPr lang="en-GB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1"/>
            <a:t>NOTES:</a:t>
          </a:r>
        </a:p>
        <a:p>
          <a:r>
            <a:rPr lang="en-GB" sz="1100" i="1"/>
            <a:t>This recruitment tracker has been set up for a </a:t>
          </a:r>
          <a:r>
            <a:rPr lang="en-GB" sz="1100" b="1" i="1"/>
            <a:t>maximum of 60 sites</a:t>
          </a:r>
          <a:r>
            <a:rPr lang="en-GB" sz="1100" i="1"/>
            <a:t>. </a:t>
          </a:r>
          <a:r>
            <a:rPr lang="en-GB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contact sian.irvine@ed.ac.uk  for 1:1</a:t>
          </a:r>
          <a:r>
            <a:rPr lang="en-GB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help</a:t>
          </a:r>
          <a:r>
            <a:rPr lang="en-GB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if your study has &gt;60 sites.</a:t>
          </a:r>
          <a:r>
            <a:rPr lang="en-GB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GB" sz="1100" i="1"/>
        </a:p>
        <a:p>
          <a:endParaRPr lang="en-GB" sz="1100" i="1"/>
        </a:p>
        <a:p>
          <a:r>
            <a:rPr lang="en-GB" sz="1100" i="1"/>
            <a:t>Any additional study specific calaculations/tracking</a:t>
          </a:r>
          <a:r>
            <a:rPr lang="en-GB" sz="1100" i="1" baseline="0"/>
            <a:t> should be added on new tabs. </a:t>
          </a:r>
          <a:endParaRPr lang="en-GB" sz="1100" i="1"/>
        </a:p>
        <a:p>
          <a:endParaRPr lang="en-GB" sz="1100" i="1"/>
        </a:p>
        <a:p>
          <a:r>
            <a:rPr lang="en-GB" sz="1100" i="1"/>
            <a:t>Comments can be hidden to retain instructions for later reference (right click: Show/hide comments).</a:t>
          </a:r>
          <a:r>
            <a:rPr lang="en-GB" sz="1100" i="1" baseline="0"/>
            <a:t> </a:t>
          </a:r>
          <a:endParaRPr lang="en-GB" sz="1100" i="1"/>
        </a:p>
        <a:p>
          <a:endParaRPr lang="en-GB" sz="1100" i="1"/>
        </a:p>
        <a:p>
          <a:r>
            <a:rPr lang="en-GB" sz="1100" i="1"/>
            <a:t>Please contact sian.irvine@ed.ac.uk or kat.oatey@ed.ac.uk if you have</a:t>
          </a:r>
          <a:r>
            <a:rPr lang="en-GB" sz="1100" i="1" baseline="0"/>
            <a:t> any questions. </a:t>
          </a:r>
          <a:endParaRPr lang="en-GB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150091</xdr:colOff>
      <xdr:row>12</xdr:row>
      <xdr:rowOff>57727</xdr:rowOff>
    </xdr:from>
    <xdr:to>
      <xdr:col>72</xdr:col>
      <xdr:colOff>59482</xdr:colOff>
      <xdr:row>37</xdr:row>
      <xdr:rowOff>136888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71</xdr:col>
      <xdr:colOff>388471</xdr:colOff>
      <xdr:row>5</xdr:row>
      <xdr:rowOff>201706</xdr:rowOff>
    </xdr:from>
    <xdr:to>
      <xdr:col>80</xdr:col>
      <xdr:colOff>118463</xdr:colOff>
      <xdr:row>10</xdr:row>
      <xdr:rowOff>67236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007353" y="1217706"/>
          <a:ext cx="5243286" cy="1367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COMMENT:</a:t>
          </a:r>
        </a:p>
        <a:p>
          <a:endParaRPr lang="en-GB" sz="1100" b="1"/>
        </a:p>
        <a:p>
          <a:r>
            <a:rPr lang="en-GB" sz="1100" b="0"/>
            <a:t>Enter estimated recruitment per</a:t>
          </a:r>
          <a:r>
            <a:rPr lang="en-GB" sz="1100" b="0" baseline="0"/>
            <a:t> site based on site feasibility/site agreement agreed recruitment numbers. </a:t>
          </a:r>
        </a:p>
        <a:p>
          <a:endParaRPr lang="en-GB" sz="1100" b="0" baseline="0"/>
        </a:p>
        <a:p>
          <a:r>
            <a:rPr lang="en-GB" sz="1100"/>
            <a:t>This tab</a:t>
          </a:r>
          <a:r>
            <a:rPr lang="en-GB" sz="1100" baseline="0"/>
            <a:t> will populate field on the 'Study Overview' and 'Projected vs Actual Site' tabs.  </a:t>
          </a:r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371929</xdr:colOff>
      <xdr:row>4</xdr:row>
      <xdr:rowOff>254000</xdr:rowOff>
    </xdr:from>
    <xdr:to>
      <xdr:col>71</xdr:col>
      <xdr:colOff>285443</xdr:colOff>
      <xdr:row>26</xdr:row>
      <xdr:rowOff>37927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71</xdr:col>
      <xdr:colOff>388471</xdr:colOff>
      <xdr:row>3</xdr:row>
      <xdr:rowOff>27214</xdr:rowOff>
    </xdr:from>
    <xdr:to>
      <xdr:col>80</xdr:col>
      <xdr:colOff>118463</xdr:colOff>
      <xdr:row>10</xdr:row>
      <xdr:rowOff>27214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5016614" y="571500"/>
          <a:ext cx="5200063" cy="2140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COMMENT:</a:t>
          </a:r>
        </a:p>
        <a:p>
          <a:endParaRPr lang="en-GB" sz="1100" b="1"/>
        </a:p>
        <a:p>
          <a:r>
            <a:rPr lang="en-GB" sz="1100" b="1"/>
            <a:t>This tab</a:t>
          </a:r>
          <a:r>
            <a:rPr lang="en-GB" sz="1100" b="1" baseline="0"/>
            <a:t> is optional depending on the detail of estimated recruitment given by your funder. </a:t>
          </a:r>
          <a:endParaRPr lang="en-GB" sz="1100" b="1"/>
        </a:p>
        <a:p>
          <a:endParaRPr lang="en-GB" sz="1100" b="1"/>
        </a:p>
        <a:p>
          <a:r>
            <a:rPr lang="en-GB" sz="1100" b="0"/>
            <a:t>Enter estimated recruitment per</a:t>
          </a:r>
          <a:r>
            <a:rPr lang="en-GB" sz="1100" b="0" baseline="0"/>
            <a:t> site based on grant milestones/funder given estimates. </a:t>
          </a:r>
        </a:p>
        <a:p>
          <a:r>
            <a:rPr lang="en-GB" sz="1100" b="0" baseline="0"/>
            <a:t>Do not complete detail by site if this is not given to you by your funder. Add milestones such as 50% or 100% recruitment' into the 'Total' if you have given dates to achieve this from the funder.  </a:t>
          </a:r>
        </a:p>
        <a:p>
          <a:endParaRPr lang="en-GB" sz="1100" b="0" baseline="0"/>
        </a:p>
        <a:p>
          <a:r>
            <a:rPr lang="en-GB" sz="1100"/>
            <a:t>This tab</a:t>
          </a:r>
          <a:r>
            <a:rPr lang="en-GB" sz="1100" baseline="0"/>
            <a:t> will populate field on the 'Study Overview' and 'Projected vs Actual Site' tabs.  </a:t>
          </a:r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357909</xdr:colOff>
      <xdr:row>10</xdr:row>
      <xdr:rowOff>92363</xdr:rowOff>
    </xdr:from>
    <xdr:to>
      <xdr:col>72</xdr:col>
      <xdr:colOff>267300</xdr:colOff>
      <xdr:row>34</xdr:row>
      <xdr:rowOff>102252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71</xdr:col>
      <xdr:colOff>388471</xdr:colOff>
      <xdr:row>2</xdr:row>
      <xdr:rowOff>74706</xdr:rowOff>
    </xdr:from>
    <xdr:to>
      <xdr:col>80</xdr:col>
      <xdr:colOff>118463</xdr:colOff>
      <xdr:row>8</xdr:row>
      <xdr:rowOff>97118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4007353" y="448235"/>
          <a:ext cx="5243286" cy="1748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COMMENT:</a:t>
          </a:r>
        </a:p>
        <a:p>
          <a:endParaRPr lang="en-GB" sz="1100" b="1"/>
        </a:p>
        <a:p>
          <a:r>
            <a:rPr lang="en-GB" sz="1100" b="0"/>
            <a:t>Enter real recruitment data here from the eCRF.</a:t>
          </a:r>
          <a:r>
            <a:rPr lang="en-GB" sz="1100" b="0" baseline="0"/>
            <a:t> </a:t>
          </a:r>
        </a:p>
        <a:p>
          <a:endParaRPr lang="en-GB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tab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will populate field on the 'Study Overview' and 'Projected vs Actual Site' tabs.  </a:t>
          </a:r>
          <a:endParaRPr lang="en-GB">
            <a:effectLst/>
          </a:endParaRPr>
        </a:p>
        <a:p>
          <a:endParaRPr lang="en-GB" sz="1100" b="0" baseline="0"/>
        </a:p>
        <a:p>
          <a:endParaRPr lang="en-GB" sz="1100" b="0" baseline="0"/>
        </a:p>
        <a:p>
          <a:r>
            <a:rPr lang="en-GB" sz="1100"/>
            <a:t>Graphs and data here may be useful for Funding Reports, CI meetings or site</a:t>
          </a:r>
          <a:r>
            <a:rPr lang="en-GB" sz="1100" baseline="0"/>
            <a:t> newsletters. </a:t>
          </a:r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7</xdr:row>
      <xdr:rowOff>0</xdr:rowOff>
    </xdr:from>
    <xdr:to>
      <xdr:col>24</xdr:col>
      <xdr:colOff>371928</xdr:colOff>
      <xdr:row>22</xdr:row>
      <xdr:rowOff>26718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18142</xdr:colOff>
      <xdr:row>25</xdr:row>
      <xdr:rowOff>163286</xdr:rowOff>
    </xdr:from>
    <xdr:to>
      <xdr:col>24</xdr:col>
      <xdr:colOff>390070</xdr:colOff>
      <xdr:row>42</xdr:row>
      <xdr:rowOff>17646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879928</xdr:colOff>
      <xdr:row>1</xdr:row>
      <xdr:rowOff>-1</xdr:rowOff>
    </xdr:from>
    <xdr:to>
      <xdr:col>22</xdr:col>
      <xdr:colOff>182253</xdr:colOff>
      <xdr:row>4</xdr:row>
      <xdr:rowOff>5361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9933214" y="181428"/>
          <a:ext cx="5271325" cy="667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COMMENT:</a:t>
          </a:r>
        </a:p>
        <a:p>
          <a:endParaRPr lang="en-GB" sz="1100" b="1"/>
        </a:p>
        <a:p>
          <a:r>
            <a:rPr lang="en-GB" sz="1100" b="0"/>
            <a:t>Do not edit this tab unless to edit site names, add more sites or amend the timeline. </a:t>
          </a:r>
          <a:endParaRPr lang="en-GB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498929</xdr:colOff>
      <xdr:row>9</xdr:row>
      <xdr:rowOff>99786</xdr:rowOff>
    </xdr:from>
    <xdr:to>
      <xdr:col>72</xdr:col>
      <xdr:colOff>412442</xdr:colOff>
      <xdr:row>35</xdr:row>
      <xdr:rowOff>28856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71</xdr:col>
      <xdr:colOff>37353</xdr:colOff>
      <xdr:row>1</xdr:row>
      <xdr:rowOff>67235</xdr:rowOff>
    </xdr:from>
    <xdr:to>
      <xdr:col>79</xdr:col>
      <xdr:colOff>379933</xdr:colOff>
      <xdr:row>8</xdr:row>
      <xdr:rowOff>29883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656235" y="254000"/>
          <a:ext cx="5243286" cy="1748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COMMENT:</a:t>
          </a:r>
        </a:p>
        <a:p>
          <a:endParaRPr lang="en-GB" sz="1100" b="1"/>
        </a:p>
        <a:p>
          <a:r>
            <a:rPr lang="en-GB" sz="1100" b="0"/>
            <a:t>This tab is OPTIONAL and can be used to</a:t>
          </a:r>
          <a:r>
            <a:rPr lang="en-GB" sz="1100" b="0" baseline="0"/>
            <a:t> estimate an adjusted timeline in the event of a delayed start or suspension to recruitment, for example. </a:t>
          </a:r>
        </a:p>
        <a:p>
          <a:endParaRPr lang="en-GB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tab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will populate field on the 'Study Overview' and 'Projected vs Actual Site' tabs.  </a:t>
          </a:r>
          <a:endParaRPr lang="en-GB">
            <a:effectLst/>
          </a:endParaRPr>
        </a:p>
        <a:p>
          <a:endParaRPr lang="en-GB" sz="1100" b="0" baseline="0"/>
        </a:p>
        <a:p>
          <a:r>
            <a:rPr lang="en-GB" sz="1100"/>
            <a:t>Graphs and data here may be useful for requesting a funding extension or internal meetings.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598714</xdr:colOff>
      <xdr:row>10</xdr:row>
      <xdr:rowOff>108858</xdr:rowOff>
    </xdr:from>
    <xdr:to>
      <xdr:col>77</xdr:col>
      <xdr:colOff>352187</xdr:colOff>
      <xdr:row>25</xdr:row>
      <xdr:rowOff>130628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64</xdr:col>
      <xdr:colOff>526142</xdr:colOff>
      <xdr:row>0</xdr:row>
      <xdr:rowOff>72573</xdr:rowOff>
    </xdr:from>
    <xdr:to>
      <xdr:col>73</xdr:col>
      <xdr:colOff>299357</xdr:colOff>
      <xdr:row>10</xdr:row>
      <xdr:rowOff>36287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214428" y="72573"/>
          <a:ext cx="5243286" cy="2313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COMMENT:</a:t>
          </a:r>
        </a:p>
        <a:p>
          <a:endParaRPr lang="en-GB" sz="1100" b="1"/>
        </a:p>
        <a:p>
          <a:r>
            <a:rPr lang="en-GB" sz="1100" b="0"/>
            <a:t>This</a:t>
          </a:r>
          <a:r>
            <a:rPr lang="en-GB" sz="1100" b="0" baseline="0"/>
            <a:t> tab is OPTIONAL. Delete if not required. </a:t>
          </a:r>
        </a:p>
        <a:p>
          <a:endParaRPr lang="en-GB" sz="1100" b="0" baseline="0"/>
        </a:p>
        <a:p>
          <a:r>
            <a:rPr lang="en-GB" sz="1100" b="0" baseline="0"/>
            <a:t>This tab can be useful in tracking that all sites have completed LPLV. </a:t>
          </a:r>
        </a:p>
        <a:p>
          <a:endParaRPr lang="en-GB" sz="1100" b="0" baseline="0"/>
        </a:p>
        <a:p>
          <a:r>
            <a:rPr lang="en-GB" sz="1100" b="0" baseline="0"/>
            <a:t>Entries here contribute to the 'Completed patients' numbers in the 'Study Overview' tab. </a:t>
          </a:r>
          <a:endParaRPr lang="en-GB" sz="1100" b="0"/>
        </a:p>
        <a:p>
          <a:endParaRPr lang="en-GB" sz="1100"/>
        </a:p>
        <a:p>
          <a:r>
            <a:rPr lang="en-GB" sz="1100"/>
            <a:t>Number of withdrawn patients per site can also be recorded here.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571500</xdr:colOff>
      <xdr:row>5</xdr:row>
      <xdr:rowOff>63501</xdr:rowOff>
    </xdr:from>
    <xdr:to>
      <xdr:col>70</xdr:col>
      <xdr:colOff>485014</xdr:colOff>
      <xdr:row>28</xdr:row>
      <xdr:rowOff>155857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64</xdr:col>
      <xdr:colOff>326572</xdr:colOff>
      <xdr:row>29</xdr:row>
      <xdr:rowOff>99786</xdr:rowOff>
    </xdr:from>
    <xdr:to>
      <xdr:col>80</xdr:col>
      <xdr:colOff>462643</xdr:colOff>
      <xdr:row>46</xdr:row>
      <xdr:rowOff>378280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  <a:ext uri="{147F2762-F138-4A5C-976F-8EAC2B608ADB}">
              <a16:predDERef xmlns:a16="http://schemas.microsoft.com/office/drawing/2014/main" pre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64</xdr:col>
      <xdr:colOff>417285</xdr:colOff>
      <xdr:row>0</xdr:row>
      <xdr:rowOff>99786</xdr:rowOff>
    </xdr:from>
    <xdr:to>
      <xdr:col>73</xdr:col>
      <xdr:colOff>190500</xdr:colOff>
      <xdr:row>5</xdr:row>
      <xdr:rowOff>9072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9751785" y="99786"/>
          <a:ext cx="5243286" cy="1224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COMMENT:</a:t>
          </a:r>
        </a:p>
        <a:p>
          <a:endParaRPr lang="en-GB" sz="1100" b="1"/>
        </a:p>
        <a:p>
          <a:r>
            <a:rPr lang="en-GB" sz="1100" b="0"/>
            <a:t>This</a:t>
          </a:r>
          <a:r>
            <a:rPr lang="en-GB" sz="1100" b="0" baseline="0"/>
            <a:t> tab is OPTIONAL. Delete if not required. </a:t>
          </a:r>
          <a:endParaRPr lang="en-GB" sz="1100" b="0"/>
        </a:p>
        <a:p>
          <a:endParaRPr lang="en-GB" sz="1100"/>
        </a:p>
        <a:p>
          <a:r>
            <a:rPr lang="en-GB" sz="1100"/>
            <a:t>This tab can be used to document patients screened, in the absence of a REDcap</a:t>
          </a:r>
          <a:r>
            <a:rPr lang="en-GB" sz="1100" baseline="0"/>
            <a:t> screening log, </a:t>
          </a:r>
          <a:r>
            <a:rPr lang="en-GB" sz="1100"/>
            <a:t>or</a:t>
          </a:r>
          <a:r>
            <a:rPr lang="en-GB" sz="1100" baseline="0"/>
            <a:t> number of patients recruited to washout but not yet randomised. </a:t>
          </a:r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2"/>
  <sheetViews>
    <sheetView tabSelected="1" zoomScale="70" zoomScaleNormal="70" workbookViewId="0">
      <selection activeCell="A2" sqref="A2"/>
    </sheetView>
  </sheetViews>
  <sheetFormatPr defaultRowHeight="14.4" x14ac:dyDescent="0.3"/>
  <cols>
    <col min="1" max="1" width="32.6640625" bestFit="1" customWidth="1"/>
    <col min="2" max="2" width="12.6640625" customWidth="1"/>
    <col min="3" max="3" width="16.88671875" customWidth="1"/>
    <col min="9" max="9" width="26.6640625" bestFit="1" customWidth="1"/>
    <col min="10" max="10" width="12.44140625" bestFit="1" customWidth="1"/>
    <col min="11" max="12" width="12.44140625" customWidth="1"/>
    <col min="13" max="13" width="14.5546875" style="27" customWidth="1"/>
    <col min="14" max="14" width="14.44140625" style="27" customWidth="1"/>
    <col min="15" max="16" width="13.88671875" style="27" customWidth="1"/>
    <col min="17" max="19" width="13.44140625" style="27" customWidth="1"/>
    <col min="20" max="21" width="12.88671875" style="27" customWidth="1"/>
    <col min="22" max="23" width="12.109375" style="27" customWidth="1"/>
    <col min="24" max="24" width="12.5546875" style="27" customWidth="1"/>
    <col min="25" max="25" width="14.33203125" style="27" customWidth="1"/>
    <col min="26" max="26" width="15.33203125" style="27" bestFit="1" customWidth="1"/>
  </cols>
  <sheetData>
    <row r="1" spans="1:31" ht="15" thickBot="1" x14ac:dyDescent="0.35">
      <c r="A1" t="s">
        <v>165</v>
      </c>
    </row>
    <row r="2" spans="1:31" ht="21.6" thickBot="1" x14ac:dyDescent="0.45">
      <c r="A2" s="17" t="s">
        <v>1</v>
      </c>
      <c r="B2" s="139" t="s">
        <v>2</v>
      </c>
      <c r="C2" s="140"/>
      <c r="D2" s="141"/>
      <c r="E2" s="18">
        <v>300</v>
      </c>
      <c r="F2" s="147"/>
    </row>
    <row r="4" spans="1:31" ht="28.8" x14ac:dyDescent="0.3">
      <c r="A4" s="1" t="s">
        <v>3</v>
      </c>
      <c r="B4" s="3" t="s">
        <v>4</v>
      </c>
      <c r="C4" s="16" t="s">
        <v>5</v>
      </c>
      <c r="D4" s="6" t="s">
        <v>6</v>
      </c>
      <c r="E4" s="149" t="s">
        <v>7</v>
      </c>
      <c r="F4" s="5" t="s">
        <v>8</v>
      </c>
    </row>
    <row r="5" spans="1:31" x14ac:dyDescent="0.3">
      <c r="A5" s="10" t="s">
        <v>9</v>
      </c>
      <c r="B5" s="11"/>
      <c r="C5" s="8"/>
      <c r="D5" s="11"/>
      <c r="E5" s="148"/>
      <c r="F5" s="11"/>
    </row>
    <row r="6" spans="1:31" x14ac:dyDescent="0.3">
      <c r="A6" s="15" t="s">
        <v>10</v>
      </c>
      <c r="B6" s="11" t="s">
        <v>11</v>
      </c>
      <c r="C6" s="8"/>
      <c r="D6" s="7"/>
      <c r="E6" s="11"/>
      <c r="F6" s="7"/>
    </row>
    <row r="7" spans="1:31" x14ac:dyDescent="0.3">
      <c r="A7" s="16" t="s">
        <v>12</v>
      </c>
      <c r="B7" s="11" t="s">
        <v>11</v>
      </c>
      <c r="C7" s="8"/>
      <c r="D7" s="7"/>
      <c r="E7" s="11"/>
      <c r="F7" s="7"/>
      <c r="Z7" s="85"/>
      <c r="AA7" s="51"/>
      <c r="AB7" s="51"/>
    </row>
    <row r="8" spans="1:31" ht="15" customHeight="1" x14ac:dyDescent="0.3">
      <c r="A8" s="4" t="s">
        <v>13</v>
      </c>
      <c r="B8" s="11" t="s">
        <v>11</v>
      </c>
      <c r="C8" s="8"/>
      <c r="D8" s="7"/>
      <c r="E8" s="11"/>
      <c r="F8" s="7"/>
      <c r="Y8" s="85"/>
      <c r="Z8" s="85"/>
      <c r="AA8" s="51"/>
      <c r="AB8" s="51"/>
    </row>
    <row r="9" spans="1:31" x14ac:dyDescent="0.3">
      <c r="A9" s="2" t="s">
        <v>14</v>
      </c>
      <c r="B9" s="11" t="s">
        <v>11</v>
      </c>
      <c r="C9" s="8"/>
      <c r="D9" s="7"/>
      <c r="E9" s="11"/>
      <c r="F9" s="7"/>
    </row>
    <row r="10" spans="1:31" ht="24" thickBot="1" x14ac:dyDescent="0.5">
      <c r="A10" s="16" t="s">
        <v>15</v>
      </c>
      <c r="B10" s="11" t="s">
        <v>11</v>
      </c>
      <c r="C10" s="8"/>
      <c r="D10" s="7"/>
      <c r="E10" s="11"/>
      <c r="F10" s="7"/>
      <c r="K10" s="129" t="str">
        <f>$A$2&amp; " Recruitment"</f>
        <v>[Trial Name] Recruitment</v>
      </c>
    </row>
    <row r="11" spans="1:31" ht="47.25" customHeight="1" x14ac:dyDescent="0.3">
      <c r="A11" s="10" t="s">
        <v>16</v>
      </c>
      <c r="B11" s="11"/>
      <c r="C11" s="8"/>
      <c r="D11" s="11"/>
      <c r="E11" s="11"/>
      <c r="F11" s="11"/>
      <c r="H11" s="24" t="s">
        <v>17</v>
      </c>
      <c r="I11" s="19" t="s">
        <v>18</v>
      </c>
      <c r="J11" s="20" t="s">
        <v>19</v>
      </c>
      <c r="K11" s="176" t="s">
        <v>20</v>
      </c>
      <c r="L11" s="176" t="s">
        <v>21</v>
      </c>
      <c r="M11" s="21" t="s">
        <v>22</v>
      </c>
      <c r="N11" s="21" t="s">
        <v>23</v>
      </c>
      <c r="O11" s="25" t="s">
        <v>24</v>
      </c>
      <c r="P11" s="22" t="s">
        <v>25</v>
      </c>
      <c r="Q11" s="22" t="s">
        <v>26</v>
      </c>
      <c r="R11" s="176" t="s">
        <v>27</v>
      </c>
      <c r="S11" s="176" t="s">
        <v>28</v>
      </c>
      <c r="T11" s="23" t="s">
        <v>29</v>
      </c>
      <c r="U11" s="23" t="s">
        <v>30</v>
      </c>
      <c r="V11" s="26" t="s">
        <v>31</v>
      </c>
      <c r="W11" s="22" t="s">
        <v>32</v>
      </c>
      <c r="X11" s="22" t="s">
        <v>33</v>
      </c>
      <c r="Y11" s="64" t="s">
        <v>34</v>
      </c>
      <c r="Z11" s="65" t="s">
        <v>35</v>
      </c>
    </row>
    <row r="12" spans="1:31" x14ac:dyDescent="0.3">
      <c r="A12" s="12" t="s">
        <v>36</v>
      </c>
      <c r="B12" s="7"/>
      <c r="C12" s="8"/>
      <c r="D12" s="7"/>
      <c r="E12" s="11"/>
      <c r="F12" s="7"/>
      <c r="H12" s="7">
        <v>7</v>
      </c>
      <c r="I12" s="30" t="s">
        <v>36</v>
      </c>
      <c r="J12" s="143" t="s">
        <v>37</v>
      </c>
      <c r="K12" s="158">
        <v>0</v>
      </c>
      <c r="L12" s="157">
        <f>K12/$E$2</f>
        <v>0</v>
      </c>
      <c r="M12" s="86">
        <f>'Projected Feasibility Recruited'!BL8</f>
        <v>0</v>
      </c>
      <c r="N12" s="28">
        <f>M12/$E$2</f>
        <v>0</v>
      </c>
      <c r="O12" s="84">
        <f>'Adjusted Projection by Site'!BL8</f>
        <v>6</v>
      </c>
      <c r="P12" s="130">
        <f>'Actual Recruitment by Site'!BL8</f>
        <v>0</v>
      </c>
      <c r="Q12" s="28">
        <f>P12/$E$2</f>
        <v>0</v>
      </c>
      <c r="R12" s="161">
        <v>0</v>
      </c>
      <c r="S12" s="157">
        <f>R12/$E$2</f>
        <v>0</v>
      </c>
      <c r="T12" s="86">
        <v>0</v>
      </c>
      <c r="U12" s="28">
        <f>T12/$E$2</f>
        <v>0</v>
      </c>
      <c r="V12" s="84">
        <f>'Adjusted Projection by Site'!BL8</f>
        <v>6</v>
      </c>
      <c r="W12" s="130">
        <f>'Final follow up_completed'!BL7</f>
        <v>0</v>
      </c>
      <c r="X12" s="28">
        <f>W12/$E$2</f>
        <v>0</v>
      </c>
      <c r="Y12" s="29">
        <v>0</v>
      </c>
      <c r="Z12" s="29">
        <v>0</v>
      </c>
    </row>
    <row r="13" spans="1:31" x14ac:dyDescent="0.3">
      <c r="A13" s="12" t="s">
        <v>38</v>
      </c>
      <c r="B13" s="7"/>
      <c r="C13" s="8"/>
      <c r="D13" s="7"/>
      <c r="E13" s="11"/>
      <c r="F13" s="7"/>
      <c r="H13" s="7">
        <v>8</v>
      </c>
      <c r="I13" s="156" t="s">
        <v>36</v>
      </c>
      <c r="J13" s="7" t="s">
        <v>39</v>
      </c>
      <c r="K13" s="156">
        <v>0</v>
      </c>
      <c r="L13" s="157">
        <f t="shared" ref="L13:N47" si="0">K13/$E$2</f>
        <v>0</v>
      </c>
      <c r="M13" s="86">
        <f>'Projected Feasibility Recruited'!BL9</f>
        <v>3</v>
      </c>
      <c r="N13" s="28">
        <f t="shared" si="0"/>
        <v>0.01</v>
      </c>
      <c r="O13" s="84">
        <f>'Adjusted Projection by Site'!BL9</f>
        <v>6</v>
      </c>
      <c r="P13" s="130">
        <f>'Actual Recruitment by Site'!BL9</f>
        <v>0</v>
      </c>
      <c r="Q13" s="28">
        <f t="shared" ref="Q13:Q47" si="1">P13/$E$2</f>
        <v>0</v>
      </c>
      <c r="R13" s="177">
        <v>0</v>
      </c>
      <c r="S13" s="157">
        <f t="shared" ref="S13:S50" si="2">R13/$E$2</f>
        <v>0</v>
      </c>
      <c r="T13" s="86">
        <v>0</v>
      </c>
      <c r="U13" s="28">
        <f>T13/$E$2</f>
        <v>0</v>
      </c>
      <c r="V13" s="84">
        <f>'Adjusted Projection by Site'!BL9</f>
        <v>6</v>
      </c>
      <c r="W13" s="130">
        <f>'Final follow up_completed'!BL8</f>
        <v>0</v>
      </c>
      <c r="X13" s="28">
        <f t="shared" ref="X13" si="3">W13/$E$2</f>
        <v>0</v>
      </c>
      <c r="Y13" s="29">
        <v>0</v>
      </c>
      <c r="Z13" s="29">
        <v>0</v>
      </c>
    </row>
    <row r="14" spans="1:31" x14ac:dyDescent="0.3">
      <c r="A14" s="14" t="s">
        <v>40</v>
      </c>
      <c r="B14" s="11"/>
      <c r="C14" s="8"/>
      <c r="D14" s="11"/>
      <c r="E14" s="11"/>
      <c r="F14" s="11"/>
      <c r="H14" s="7">
        <v>9</v>
      </c>
      <c r="I14" s="7"/>
      <c r="J14" s="7" t="s">
        <v>41</v>
      </c>
      <c r="K14" s="156">
        <v>3</v>
      </c>
      <c r="L14" s="157">
        <f t="shared" si="0"/>
        <v>0.01</v>
      </c>
      <c r="M14" s="86">
        <f>'Projected Feasibility Recruited'!BL10</f>
        <v>7</v>
      </c>
      <c r="N14" s="28">
        <f t="shared" si="0"/>
        <v>2.3333333333333334E-2</v>
      </c>
      <c r="O14" s="84">
        <f>'Adjusted Projection by Site'!BL10</f>
        <v>6</v>
      </c>
      <c r="P14" s="130">
        <f>'Actual Recruitment by Site'!BL10</f>
        <v>0</v>
      </c>
      <c r="Q14" s="28">
        <f t="shared" si="1"/>
        <v>0</v>
      </c>
      <c r="R14" s="177">
        <v>0</v>
      </c>
      <c r="S14" s="157">
        <f t="shared" si="2"/>
        <v>0</v>
      </c>
      <c r="T14" s="86">
        <v>0</v>
      </c>
      <c r="U14" s="28">
        <f t="shared" ref="U14:U50" si="4">T14/$E$2</f>
        <v>0</v>
      </c>
      <c r="V14" s="84">
        <f>'Adjusted Projection by Site'!BL10</f>
        <v>6</v>
      </c>
      <c r="W14" s="130">
        <f>'Final follow up_completed'!BL9</f>
        <v>0</v>
      </c>
      <c r="X14" s="28">
        <f t="shared" ref="X14" si="5">W14/$E$2</f>
        <v>0</v>
      </c>
      <c r="Y14" s="29">
        <v>0</v>
      </c>
      <c r="Z14" s="29">
        <v>0</v>
      </c>
    </row>
    <row r="15" spans="1:31" x14ac:dyDescent="0.3">
      <c r="A15" s="9" t="s">
        <v>42</v>
      </c>
      <c r="B15" s="7"/>
      <c r="C15" s="8"/>
      <c r="D15" s="7"/>
      <c r="E15" s="11"/>
      <c r="F15" s="7"/>
      <c r="H15" s="7">
        <v>10</v>
      </c>
      <c r="I15" s="83" t="s">
        <v>36</v>
      </c>
      <c r="J15" s="7" t="s">
        <v>43</v>
      </c>
      <c r="K15" s="156">
        <v>7</v>
      </c>
      <c r="L15" s="157">
        <f t="shared" si="0"/>
        <v>2.3333333333333334E-2</v>
      </c>
      <c r="M15" s="86">
        <f>'Projected Feasibility Recruited'!BL11</f>
        <v>12</v>
      </c>
      <c r="N15" s="28">
        <f t="shared" si="0"/>
        <v>0.04</v>
      </c>
      <c r="O15" s="84">
        <f>'Adjusted Projection by Site'!BL11</f>
        <v>9</v>
      </c>
      <c r="P15" s="130">
        <f>'Actual Recruitment by Site'!BL11</f>
        <v>7</v>
      </c>
      <c r="Q15" s="28">
        <f t="shared" si="1"/>
        <v>2.3333333333333334E-2</v>
      </c>
      <c r="R15" s="177">
        <v>0</v>
      </c>
      <c r="S15" s="157">
        <f t="shared" si="2"/>
        <v>0</v>
      </c>
      <c r="T15" s="86">
        <v>0</v>
      </c>
      <c r="U15" s="28">
        <f t="shared" si="4"/>
        <v>0</v>
      </c>
      <c r="V15" s="84">
        <f>'Adjusted Projection by Site'!BL11</f>
        <v>9</v>
      </c>
      <c r="W15" s="130">
        <f>'Final follow up_completed'!BL10</f>
        <v>0</v>
      </c>
      <c r="X15" s="28">
        <f t="shared" ref="X15" si="6">W15/$E$2</f>
        <v>0</v>
      </c>
      <c r="Y15" s="29">
        <v>0</v>
      </c>
      <c r="Z15" s="29">
        <v>0</v>
      </c>
    </row>
    <row r="16" spans="1:31" x14ac:dyDescent="0.3">
      <c r="A16" s="9" t="s">
        <v>44</v>
      </c>
      <c r="B16" s="7"/>
      <c r="C16" s="8"/>
      <c r="D16" s="7"/>
      <c r="E16" s="11"/>
      <c r="F16" s="7"/>
      <c r="H16" s="7">
        <v>11</v>
      </c>
      <c r="I16" s="7"/>
      <c r="J16" s="7" t="s">
        <v>45</v>
      </c>
      <c r="K16" s="156">
        <v>12</v>
      </c>
      <c r="L16" s="157">
        <f t="shared" si="0"/>
        <v>0.04</v>
      </c>
      <c r="M16" s="86">
        <f>'Projected Feasibility Recruited'!BL12</f>
        <v>19</v>
      </c>
      <c r="N16" s="28">
        <f t="shared" si="0"/>
        <v>6.3333333333333339E-2</v>
      </c>
      <c r="O16" s="84">
        <f>'Adjusted Projection by Site'!BL12</f>
        <v>13</v>
      </c>
      <c r="P16" s="130"/>
      <c r="Q16" s="28">
        <f t="shared" si="1"/>
        <v>0</v>
      </c>
      <c r="R16" s="177">
        <v>0</v>
      </c>
      <c r="S16" s="157">
        <f t="shared" si="2"/>
        <v>0</v>
      </c>
      <c r="T16" s="86">
        <v>0</v>
      </c>
      <c r="U16" s="28">
        <f t="shared" si="4"/>
        <v>0</v>
      </c>
      <c r="V16" s="84">
        <f>'Adjusted Projection by Site'!BL12</f>
        <v>13</v>
      </c>
      <c r="W16" s="130"/>
      <c r="X16" s="28">
        <f t="shared" ref="X16" si="7">W16/$E$2</f>
        <v>0</v>
      </c>
      <c r="Y16" s="29"/>
      <c r="Z16" s="29"/>
    </row>
    <row r="17" spans="1:26" x14ac:dyDescent="0.3">
      <c r="A17" s="9" t="s">
        <v>46</v>
      </c>
      <c r="B17" s="7"/>
      <c r="C17" s="8"/>
      <c r="D17" s="7"/>
      <c r="E17" s="11"/>
      <c r="F17" s="7"/>
      <c r="H17" s="7">
        <v>12</v>
      </c>
      <c r="I17" s="7"/>
      <c r="J17" s="7" t="s">
        <v>47</v>
      </c>
      <c r="K17" s="156">
        <v>19</v>
      </c>
      <c r="L17" s="157">
        <f t="shared" si="0"/>
        <v>6.3333333333333339E-2</v>
      </c>
      <c r="M17" s="86">
        <f>'Projected Feasibility Recruited'!BL13</f>
        <v>28</v>
      </c>
      <c r="N17" s="28">
        <f t="shared" si="0"/>
        <v>9.3333333333333338E-2</v>
      </c>
      <c r="O17" s="84">
        <f>'Adjusted Projection by Site'!BL13</f>
        <v>18</v>
      </c>
      <c r="P17" s="130"/>
      <c r="Q17" s="28">
        <f t="shared" si="1"/>
        <v>0</v>
      </c>
      <c r="R17" s="177">
        <v>0</v>
      </c>
      <c r="S17" s="157">
        <f t="shared" si="2"/>
        <v>0</v>
      </c>
      <c r="T17" s="86">
        <v>4</v>
      </c>
      <c r="U17" s="28">
        <f t="shared" si="4"/>
        <v>1.3333333333333334E-2</v>
      </c>
      <c r="V17" s="84">
        <f>'Adjusted Projection by Site'!BL13</f>
        <v>18</v>
      </c>
      <c r="W17" s="130"/>
      <c r="X17" s="28">
        <f t="shared" ref="X17" si="8">W17/$E$2</f>
        <v>0</v>
      </c>
      <c r="Y17" s="29"/>
      <c r="Z17" s="29"/>
    </row>
    <row r="18" spans="1:26" x14ac:dyDescent="0.3">
      <c r="A18" s="10" t="s">
        <v>48</v>
      </c>
      <c r="B18" s="11"/>
      <c r="C18" s="8"/>
      <c r="D18" s="11"/>
      <c r="E18" s="11"/>
      <c r="F18" s="11"/>
      <c r="H18" s="7">
        <v>13</v>
      </c>
      <c r="I18" s="7"/>
      <c r="J18" s="7" t="s">
        <v>49</v>
      </c>
      <c r="K18" s="156">
        <v>28</v>
      </c>
      <c r="L18" s="157">
        <f t="shared" si="0"/>
        <v>9.3333333333333338E-2</v>
      </c>
      <c r="M18" s="86">
        <f>'Projected Feasibility Recruited'!BL14</f>
        <v>38</v>
      </c>
      <c r="N18" s="28">
        <f t="shared" si="0"/>
        <v>0.12666666666666668</v>
      </c>
      <c r="O18" s="84">
        <f>'Adjusted Projection by Site'!BL14</f>
        <v>25</v>
      </c>
      <c r="P18" s="130"/>
      <c r="Q18" s="28">
        <f t="shared" si="1"/>
        <v>0</v>
      </c>
      <c r="R18" s="177">
        <v>3</v>
      </c>
      <c r="S18" s="157">
        <f t="shared" si="2"/>
        <v>0.01</v>
      </c>
      <c r="T18" s="86">
        <v>14</v>
      </c>
      <c r="U18" s="28">
        <f t="shared" si="4"/>
        <v>4.6666666666666669E-2</v>
      </c>
      <c r="V18" s="84">
        <f>'Adjusted Projection by Site'!BL14</f>
        <v>25</v>
      </c>
      <c r="W18" s="130"/>
      <c r="X18" s="28">
        <f t="shared" ref="X18" si="9">W18/$E$2</f>
        <v>0</v>
      </c>
      <c r="Y18" s="29"/>
      <c r="Z18" s="29"/>
    </row>
    <row r="19" spans="1:26" x14ac:dyDescent="0.3">
      <c r="A19" s="13" t="s">
        <v>50</v>
      </c>
      <c r="B19" s="11" t="s">
        <v>11</v>
      </c>
      <c r="C19" s="8"/>
      <c r="D19" s="7"/>
      <c r="E19" s="11"/>
      <c r="F19" s="7"/>
      <c r="H19" s="7">
        <v>14</v>
      </c>
      <c r="I19" s="7"/>
      <c r="J19" s="7" t="s">
        <v>51</v>
      </c>
      <c r="K19" s="156">
        <v>38</v>
      </c>
      <c r="L19" s="157">
        <f t="shared" si="0"/>
        <v>0.12666666666666668</v>
      </c>
      <c r="M19" s="86">
        <f>'Projected Feasibility Recruited'!BL15</f>
        <v>49</v>
      </c>
      <c r="N19" s="28">
        <f t="shared" si="0"/>
        <v>0.16333333333333333</v>
      </c>
      <c r="O19" s="84">
        <f>'Adjusted Projection by Site'!BL15</f>
        <v>33</v>
      </c>
      <c r="P19" s="130"/>
      <c r="Q19" s="28">
        <f t="shared" si="1"/>
        <v>0</v>
      </c>
      <c r="R19" s="177">
        <v>7</v>
      </c>
      <c r="S19" s="157">
        <f t="shared" si="2"/>
        <v>2.3333333333333334E-2</v>
      </c>
      <c r="T19" s="86">
        <v>20</v>
      </c>
      <c r="U19" s="28">
        <f t="shared" si="4"/>
        <v>6.6666666666666666E-2</v>
      </c>
      <c r="V19" s="84">
        <f>'Adjusted Projection by Site'!BL15</f>
        <v>33</v>
      </c>
      <c r="W19" s="130"/>
      <c r="X19" s="28">
        <f t="shared" ref="X19" si="10">W19/$E$2</f>
        <v>0</v>
      </c>
      <c r="Y19" s="29"/>
      <c r="Z19" s="29"/>
    </row>
    <row r="20" spans="1:26" x14ac:dyDescent="0.3">
      <c r="A20" s="13" t="s">
        <v>52</v>
      </c>
      <c r="B20" s="11" t="s">
        <v>11</v>
      </c>
      <c r="C20" s="8"/>
      <c r="D20" s="7"/>
      <c r="E20" s="11"/>
      <c r="F20" s="7"/>
      <c r="H20" s="7">
        <v>15</v>
      </c>
      <c r="I20" s="7"/>
      <c r="J20" s="7" t="s">
        <v>53</v>
      </c>
      <c r="K20" s="156">
        <v>49</v>
      </c>
      <c r="L20" s="157">
        <f t="shared" si="0"/>
        <v>0.16333333333333333</v>
      </c>
      <c r="M20" s="86">
        <f>'Projected Feasibility Recruited'!BL16</f>
        <v>59</v>
      </c>
      <c r="N20" s="28">
        <f t="shared" si="0"/>
        <v>0.19666666666666666</v>
      </c>
      <c r="O20" s="84">
        <f>'Adjusted Projection by Site'!BL16</f>
        <v>44</v>
      </c>
      <c r="P20" s="130"/>
      <c r="Q20" s="28">
        <f t="shared" si="1"/>
        <v>0</v>
      </c>
      <c r="R20" s="177">
        <v>12</v>
      </c>
      <c r="S20" s="157">
        <f t="shared" si="2"/>
        <v>0.04</v>
      </c>
      <c r="T20" s="86">
        <v>31</v>
      </c>
      <c r="U20" s="28">
        <f t="shared" si="4"/>
        <v>0.10333333333333333</v>
      </c>
      <c r="V20" s="84">
        <f>'Adjusted Projection by Site'!BL16</f>
        <v>44</v>
      </c>
      <c r="W20" s="130"/>
      <c r="X20" s="28">
        <f t="shared" ref="X20" si="11">W20/$E$2</f>
        <v>0</v>
      </c>
      <c r="Y20" s="29"/>
      <c r="Z20" s="29"/>
    </row>
    <row r="21" spans="1:26" x14ac:dyDescent="0.3">
      <c r="A21" s="9" t="s">
        <v>54</v>
      </c>
      <c r="B21" s="7"/>
      <c r="C21" s="8"/>
      <c r="D21" s="7"/>
      <c r="E21" s="11"/>
      <c r="F21" s="7"/>
      <c r="H21" s="7">
        <v>16</v>
      </c>
      <c r="I21" s="7"/>
      <c r="J21" s="7" t="s">
        <v>55</v>
      </c>
      <c r="K21" s="156">
        <v>59</v>
      </c>
      <c r="L21" s="157">
        <f t="shared" si="0"/>
        <v>0.19666666666666666</v>
      </c>
      <c r="M21" s="86">
        <f>'Projected Feasibility Recruited'!BL17</f>
        <v>70</v>
      </c>
      <c r="N21" s="28">
        <f t="shared" si="0"/>
        <v>0.23333333333333334</v>
      </c>
      <c r="O21" s="84">
        <f>'Adjusted Projection by Site'!BL17</f>
        <v>54</v>
      </c>
      <c r="P21" s="130"/>
      <c r="Q21" s="28">
        <f t="shared" si="1"/>
        <v>0</v>
      </c>
      <c r="R21" s="177">
        <v>19</v>
      </c>
      <c r="S21" s="157">
        <f t="shared" si="2"/>
        <v>6.3333333333333339E-2</v>
      </c>
      <c r="T21" s="86">
        <v>37</v>
      </c>
      <c r="U21" s="28">
        <f t="shared" si="4"/>
        <v>0.12333333333333334</v>
      </c>
      <c r="V21" s="84">
        <f>'Adjusted Projection by Site'!BL17</f>
        <v>54</v>
      </c>
      <c r="W21" s="130"/>
      <c r="X21" s="28">
        <f t="shared" ref="X21" si="12">W21/$E$2</f>
        <v>0</v>
      </c>
      <c r="Y21" s="29"/>
      <c r="Z21" s="29"/>
    </row>
    <row r="22" spans="1:26" x14ac:dyDescent="0.3">
      <c r="A22" s="10" t="s">
        <v>56</v>
      </c>
      <c r="B22" s="11"/>
      <c r="C22" s="8"/>
      <c r="D22" s="11"/>
      <c r="E22" s="11"/>
      <c r="F22" s="11"/>
      <c r="H22" s="7">
        <v>17</v>
      </c>
      <c r="I22" s="7"/>
      <c r="J22" s="7" t="s">
        <v>57</v>
      </c>
      <c r="K22" s="156">
        <v>70</v>
      </c>
      <c r="L22" s="157">
        <f t="shared" si="0"/>
        <v>0.23333333333333334</v>
      </c>
      <c r="M22" s="86">
        <f>'Projected Feasibility Recruited'!BL18</f>
        <v>81</v>
      </c>
      <c r="N22" s="28">
        <f t="shared" si="0"/>
        <v>0.27</v>
      </c>
      <c r="O22" s="84">
        <f>'Adjusted Projection by Site'!BL18</f>
        <v>65</v>
      </c>
      <c r="P22" s="130"/>
      <c r="Q22" s="28">
        <f t="shared" si="1"/>
        <v>0</v>
      </c>
      <c r="R22" s="177">
        <v>28</v>
      </c>
      <c r="S22" s="157">
        <f t="shared" si="2"/>
        <v>9.3333333333333338E-2</v>
      </c>
      <c r="T22" s="86">
        <v>48</v>
      </c>
      <c r="U22" s="28">
        <f t="shared" si="4"/>
        <v>0.16</v>
      </c>
      <c r="V22" s="84">
        <f>'Adjusted Projection by Site'!BL18</f>
        <v>65</v>
      </c>
      <c r="W22" s="130"/>
      <c r="X22" s="28">
        <f t="shared" ref="X22" si="13">W22/$E$2</f>
        <v>0</v>
      </c>
      <c r="Y22" s="29"/>
      <c r="Z22" s="29"/>
    </row>
    <row r="23" spans="1:26" x14ac:dyDescent="0.3">
      <c r="H23" s="7">
        <v>18</v>
      </c>
      <c r="I23" s="30" t="s">
        <v>58</v>
      </c>
      <c r="J23" s="7" t="s">
        <v>59</v>
      </c>
      <c r="K23" s="156">
        <v>81</v>
      </c>
      <c r="L23" s="157">
        <f t="shared" si="0"/>
        <v>0.27</v>
      </c>
      <c r="M23" s="86">
        <f>'Projected Feasibility Recruited'!BL19</f>
        <v>92</v>
      </c>
      <c r="N23" s="28">
        <f t="shared" si="0"/>
        <v>0.30666666666666664</v>
      </c>
      <c r="O23" s="84">
        <f>'Adjusted Projection by Site'!BL19</f>
        <v>75</v>
      </c>
      <c r="P23" s="130"/>
      <c r="Q23" s="28">
        <f t="shared" si="1"/>
        <v>0</v>
      </c>
      <c r="R23" s="177">
        <v>38</v>
      </c>
      <c r="S23" s="157">
        <f t="shared" si="2"/>
        <v>0.12666666666666668</v>
      </c>
      <c r="T23" s="86">
        <v>54</v>
      </c>
      <c r="U23" s="28">
        <f t="shared" si="4"/>
        <v>0.18</v>
      </c>
      <c r="V23" s="84">
        <f>'Adjusted Projection by Site'!BL19</f>
        <v>75</v>
      </c>
      <c r="W23" s="130"/>
      <c r="X23" s="28">
        <f t="shared" ref="X23" si="14">W23/$E$2</f>
        <v>0</v>
      </c>
      <c r="Y23" s="29"/>
      <c r="Z23" s="29"/>
    </row>
    <row r="24" spans="1:26" x14ac:dyDescent="0.3">
      <c r="A24" s="87" t="s">
        <v>60</v>
      </c>
      <c r="H24" s="7">
        <v>19</v>
      </c>
      <c r="I24" s="7"/>
      <c r="J24" s="7" t="s">
        <v>37</v>
      </c>
      <c r="K24" s="156">
        <v>92</v>
      </c>
      <c r="L24" s="157">
        <f t="shared" si="0"/>
        <v>0.30666666666666664</v>
      </c>
      <c r="M24" s="86">
        <f>'Projected Feasibility Recruited'!BL20</f>
        <v>102</v>
      </c>
      <c r="N24" s="28">
        <f t="shared" si="0"/>
        <v>0.34</v>
      </c>
      <c r="O24" s="84">
        <f>'Adjusted Projection by Site'!BL20</f>
        <v>86</v>
      </c>
      <c r="P24" s="130"/>
      <c r="Q24" s="28">
        <f t="shared" si="1"/>
        <v>0</v>
      </c>
      <c r="R24" s="177">
        <v>49</v>
      </c>
      <c r="S24" s="157">
        <f t="shared" si="2"/>
        <v>0.16333333333333333</v>
      </c>
      <c r="T24" s="86">
        <v>65</v>
      </c>
      <c r="U24" s="28">
        <f t="shared" si="4"/>
        <v>0.21666666666666667</v>
      </c>
      <c r="V24" s="84">
        <f>'Adjusted Projection by Site'!BL20</f>
        <v>86</v>
      </c>
      <c r="W24" s="130"/>
      <c r="X24" s="28">
        <f t="shared" ref="X24" si="15">W24/$E$2</f>
        <v>0</v>
      </c>
      <c r="Y24" s="29"/>
      <c r="Z24" s="29"/>
    </row>
    <row r="25" spans="1:26" x14ac:dyDescent="0.3">
      <c r="H25" s="7">
        <v>20</v>
      </c>
      <c r="I25" s="11" t="s">
        <v>58</v>
      </c>
      <c r="J25" s="7" t="s">
        <v>39</v>
      </c>
      <c r="K25" s="156">
        <v>102</v>
      </c>
      <c r="L25" s="157">
        <f t="shared" si="0"/>
        <v>0.34</v>
      </c>
      <c r="M25" s="86">
        <f>'Projected Feasibility Recruited'!BL21</f>
        <v>114</v>
      </c>
      <c r="N25" s="28">
        <f t="shared" si="0"/>
        <v>0.38</v>
      </c>
      <c r="O25" s="84">
        <f>'Adjusted Projection by Site'!BL21</f>
        <v>98</v>
      </c>
      <c r="P25" s="130"/>
      <c r="Q25" s="28">
        <f t="shared" si="1"/>
        <v>0</v>
      </c>
      <c r="R25" s="177">
        <v>59</v>
      </c>
      <c r="S25" s="157">
        <f t="shared" si="2"/>
        <v>0.19666666666666666</v>
      </c>
      <c r="T25" s="86">
        <v>72</v>
      </c>
      <c r="U25" s="28">
        <f t="shared" si="4"/>
        <v>0.24</v>
      </c>
      <c r="V25" s="84">
        <f>'Adjusted Projection by Site'!BL21</f>
        <v>98</v>
      </c>
      <c r="W25" s="130"/>
      <c r="X25" s="28">
        <f t="shared" ref="X25" si="16">W25/$E$2</f>
        <v>0</v>
      </c>
      <c r="Y25" s="29"/>
      <c r="Z25" s="29"/>
    </row>
    <row r="26" spans="1:26" x14ac:dyDescent="0.3">
      <c r="H26" s="7">
        <v>21</v>
      </c>
      <c r="I26" s="7"/>
      <c r="J26" s="7" t="s">
        <v>41</v>
      </c>
      <c r="K26" s="156">
        <v>114</v>
      </c>
      <c r="L26" s="157">
        <f t="shared" si="0"/>
        <v>0.38</v>
      </c>
      <c r="M26" s="86">
        <f>'Projected Feasibility Recruited'!BL22</f>
        <v>125</v>
      </c>
      <c r="N26" s="28">
        <f t="shared" si="0"/>
        <v>0.41666666666666669</v>
      </c>
      <c r="O26" s="84">
        <f>'Adjusted Projection by Site'!BL22</f>
        <v>107</v>
      </c>
      <c r="P26" s="130"/>
      <c r="Q26" s="28">
        <f t="shared" si="1"/>
        <v>0</v>
      </c>
      <c r="R26" s="177">
        <v>70</v>
      </c>
      <c r="S26" s="157">
        <f t="shared" si="2"/>
        <v>0.23333333333333334</v>
      </c>
      <c r="T26" s="86">
        <v>83</v>
      </c>
      <c r="U26" s="28">
        <f t="shared" si="4"/>
        <v>0.27666666666666667</v>
      </c>
      <c r="V26" s="84">
        <f>'Adjusted Projection by Site'!BL22</f>
        <v>107</v>
      </c>
      <c r="W26" s="130"/>
      <c r="X26" s="28">
        <f t="shared" ref="X26" si="17">W26/$E$2</f>
        <v>0</v>
      </c>
      <c r="Y26" s="29"/>
      <c r="Z26" s="29"/>
    </row>
    <row r="27" spans="1:26" x14ac:dyDescent="0.3">
      <c r="H27" s="7">
        <v>22</v>
      </c>
      <c r="I27" s="7"/>
      <c r="J27" s="7" t="s">
        <v>43</v>
      </c>
      <c r="K27" s="156">
        <v>125</v>
      </c>
      <c r="L27" s="157">
        <f t="shared" si="0"/>
        <v>0.41666666666666669</v>
      </c>
      <c r="M27" s="86">
        <f>'Projected Feasibility Recruited'!BL23</f>
        <v>136</v>
      </c>
      <c r="N27" s="28">
        <f t="shared" si="0"/>
        <v>0.45333333333333331</v>
      </c>
      <c r="O27" s="84">
        <f>'Adjusted Projection by Site'!BL23</f>
        <v>119</v>
      </c>
      <c r="P27" s="130"/>
      <c r="Q27" s="28">
        <f t="shared" si="1"/>
        <v>0</v>
      </c>
      <c r="R27" s="177">
        <v>81</v>
      </c>
      <c r="S27" s="157">
        <f t="shared" si="2"/>
        <v>0.27</v>
      </c>
      <c r="T27" s="86">
        <v>90</v>
      </c>
      <c r="U27" s="28">
        <f t="shared" si="4"/>
        <v>0.3</v>
      </c>
      <c r="V27" s="84">
        <f>'Adjusted Projection by Site'!BL23</f>
        <v>119</v>
      </c>
      <c r="W27" s="130"/>
      <c r="X27" s="28">
        <f t="shared" ref="X27" si="18">W27/$E$2</f>
        <v>0</v>
      </c>
      <c r="Y27" s="29"/>
      <c r="Z27" s="29"/>
    </row>
    <row r="28" spans="1:26" x14ac:dyDescent="0.3">
      <c r="H28" s="7">
        <v>23</v>
      </c>
      <c r="I28" s="30" t="s">
        <v>42</v>
      </c>
      <c r="J28" s="7" t="s">
        <v>45</v>
      </c>
      <c r="K28" s="156">
        <v>136</v>
      </c>
      <c r="L28" s="157">
        <f t="shared" si="0"/>
        <v>0.45333333333333331</v>
      </c>
      <c r="M28" s="86">
        <f>'Projected Feasibility Recruited'!BL24</f>
        <v>146</v>
      </c>
      <c r="N28" s="28">
        <f t="shared" si="0"/>
        <v>0.48666666666666669</v>
      </c>
      <c r="O28" s="84">
        <f>'Adjusted Projection by Site'!BL24</f>
        <v>131</v>
      </c>
      <c r="P28" s="130"/>
      <c r="Q28" s="28">
        <f t="shared" si="1"/>
        <v>0</v>
      </c>
      <c r="R28" s="177">
        <v>92</v>
      </c>
      <c r="S28" s="157">
        <f t="shared" si="2"/>
        <v>0.30666666666666664</v>
      </c>
      <c r="T28" s="86">
        <v>101</v>
      </c>
      <c r="U28" s="28">
        <f t="shared" si="4"/>
        <v>0.33666666666666667</v>
      </c>
      <c r="V28" s="84">
        <f>'Adjusted Projection by Site'!BL24</f>
        <v>131</v>
      </c>
      <c r="W28" s="130"/>
      <c r="X28" s="28">
        <f t="shared" ref="X28" si="19">W28/$E$2</f>
        <v>0</v>
      </c>
      <c r="Y28" s="29"/>
      <c r="Z28" s="29"/>
    </row>
    <row r="29" spans="1:26" x14ac:dyDescent="0.3">
      <c r="H29" s="7">
        <v>24</v>
      </c>
      <c r="I29" s="156" t="s">
        <v>42</v>
      </c>
      <c r="J29" s="7" t="s">
        <v>47</v>
      </c>
      <c r="K29" s="156">
        <v>146</v>
      </c>
      <c r="L29" s="157">
        <f t="shared" si="0"/>
        <v>0.48666666666666669</v>
      </c>
      <c r="M29" s="86">
        <f>'Projected Feasibility Recruited'!BL25</f>
        <v>156</v>
      </c>
      <c r="N29" s="28">
        <f t="shared" si="0"/>
        <v>0.52</v>
      </c>
      <c r="O29" s="84">
        <f>'Adjusted Projection by Site'!BL25</f>
        <v>141</v>
      </c>
      <c r="P29" s="130"/>
      <c r="Q29" s="28">
        <f t="shared" si="1"/>
        <v>0</v>
      </c>
      <c r="R29" s="177">
        <v>102</v>
      </c>
      <c r="S29" s="157">
        <f t="shared" si="2"/>
        <v>0.34</v>
      </c>
      <c r="T29" s="86">
        <v>111</v>
      </c>
      <c r="U29" s="28">
        <f t="shared" si="4"/>
        <v>0.37</v>
      </c>
      <c r="V29" s="84">
        <f>'Adjusted Projection by Site'!BL25</f>
        <v>141</v>
      </c>
      <c r="W29" s="130"/>
      <c r="X29" s="28">
        <f t="shared" ref="X29" si="20">W29/$E$2</f>
        <v>0</v>
      </c>
      <c r="Y29" s="29"/>
      <c r="Z29" s="29"/>
    </row>
    <row r="30" spans="1:26" x14ac:dyDescent="0.3">
      <c r="H30" s="7">
        <v>25</v>
      </c>
      <c r="I30" s="7"/>
      <c r="J30" s="7" t="s">
        <v>49</v>
      </c>
      <c r="K30" s="156">
        <v>156</v>
      </c>
      <c r="L30" s="157">
        <f t="shared" si="0"/>
        <v>0.52</v>
      </c>
      <c r="M30" s="86">
        <f>'Projected Feasibility Recruited'!BL26</f>
        <v>165</v>
      </c>
      <c r="N30" s="28">
        <f t="shared" si="0"/>
        <v>0.55000000000000004</v>
      </c>
      <c r="O30" s="84">
        <f>'Adjusted Projection by Site'!BL26</f>
        <v>152</v>
      </c>
      <c r="P30" s="130"/>
      <c r="Q30" s="28">
        <f t="shared" si="1"/>
        <v>0</v>
      </c>
      <c r="R30" s="177">
        <v>114</v>
      </c>
      <c r="S30" s="157">
        <f t="shared" si="2"/>
        <v>0.38</v>
      </c>
      <c r="T30" s="86">
        <v>122</v>
      </c>
      <c r="U30" s="28">
        <f t="shared" si="4"/>
        <v>0.40666666666666668</v>
      </c>
      <c r="V30" s="84">
        <f>'Adjusted Projection by Site'!BL26</f>
        <v>152</v>
      </c>
      <c r="W30" s="130"/>
      <c r="X30" s="28">
        <f t="shared" ref="X30" si="21">W30/$E$2</f>
        <v>0</v>
      </c>
      <c r="Y30" s="29"/>
      <c r="Z30" s="29"/>
    </row>
    <row r="31" spans="1:26" x14ac:dyDescent="0.3">
      <c r="H31" s="7">
        <v>26</v>
      </c>
      <c r="I31" s="11" t="s">
        <v>42</v>
      </c>
      <c r="J31" s="7" t="s">
        <v>51</v>
      </c>
      <c r="K31" s="156">
        <v>165</v>
      </c>
      <c r="L31" s="157">
        <f t="shared" si="0"/>
        <v>0.55000000000000004</v>
      </c>
      <c r="M31" s="86">
        <f>'Projected Feasibility Recruited'!BL27</f>
        <v>173</v>
      </c>
      <c r="N31" s="28">
        <f t="shared" si="0"/>
        <v>0.57666666666666666</v>
      </c>
      <c r="O31" s="84">
        <f>'Adjusted Projection by Site'!BL27</f>
        <v>162</v>
      </c>
      <c r="P31" s="130"/>
      <c r="Q31" s="28">
        <f t="shared" si="1"/>
        <v>0</v>
      </c>
      <c r="R31" s="177">
        <v>125</v>
      </c>
      <c r="S31" s="157">
        <f t="shared" si="2"/>
        <v>0.41666666666666669</v>
      </c>
      <c r="T31" s="86">
        <v>132</v>
      </c>
      <c r="U31" s="28">
        <f t="shared" si="4"/>
        <v>0.44</v>
      </c>
      <c r="V31" s="84">
        <f>'Adjusted Projection by Site'!BL27</f>
        <v>162</v>
      </c>
      <c r="W31" s="130"/>
      <c r="X31" s="28">
        <f t="shared" ref="X31" si="22">W31/$E$2</f>
        <v>0</v>
      </c>
      <c r="Y31" s="29"/>
      <c r="Z31" s="29"/>
    </row>
    <row r="32" spans="1:26" x14ac:dyDescent="0.3">
      <c r="H32" s="7">
        <v>27</v>
      </c>
      <c r="I32" s="7"/>
      <c r="J32" s="7" t="s">
        <v>53</v>
      </c>
      <c r="K32" s="156">
        <v>173</v>
      </c>
      <c r="L32" s="157">
        <f t="shared" si="0"/>
        <v>0.57666666666666666</v>
      </c>
      <c r="M32" s="86">
        <f>'Projected Feasibility Recruited'!BL28</f>
        <v>183</v>
      </c>
      <c r="N32" s="28">
        <f t="shared" si="0"/>
        <v>0.61</v>
      </c>
      <c r="O32" s="84">
        <f>'Adjusted Projection by Site'!BL28</f>
        <v>171</v>
      </c>
      <c r="P32" s="130"/>
      <c r="Q32" s="28">
        <f t="shared" si="1"/>
        <v>0</v>
      </c>
      <c r="R32" s="177">
        <v>136</v>
      </c>
      <c r="S32" s="157">
        <f t="shared" si="2"/>
        <v>0.45333333333333331</v>
      </c>
      <c r="T32" s="86">
        <v>143</v>
      </c>
      <c r="U32" s="28">
        <f t="shared" si="4"/>
        <v>0.47666666666666668</v>
      </c>
      <c r="V32" s="84">
        <f>'Adjusted Projection by Site'!BL28</f>
        <v>171</v>
      </c>
      <c r="W32" s="130"/>
      <c r="X32" s="28">
        <f t="shared" ref="X32" si="23">W32/$E$2</f>
        <v>0</v>
      </c>
      <c r="Y32" s="29"/>
      <c r="Z32" s="29"/>
    </row>
    <row r="33" spans="8:26" x14ac:dyDescent="0.3">
      <c r="H33" s="7">
        <v>28</v>
      </c>
      <c r="I33" s="7"/>
      <c r="J33" s="7" t="s">
        <v>55</v>
      </c>
      <c r="K33" s="156">
        <v>183</v>
      </c>
      <c r="L33" s="157">
        <f t="shared" si="0"/>
        <v>0.61</v>
      </c>
      <c r="M33" s="86">
        <f>'Projected Feasibility Recruited'!BL29</f>
        <v>195</v>
      </c>
      <c r="N33" s="28">
        <f t="shared" si="0"/>
        <v>0.65</v>
      </c>
      <c r="O33" s="84">
        <f>'Adjusted Projection by Site'!BL29</f>
        <v>179</v>
      </c>
      <c r="P33" s="130"/>
      <c r="Q33" s="28">
        <f t="shared" si="1"/>
        <v>0</v>
      </c>
      <c r="R33" s="177">
        <v>146</v>
      </c>
      <c r="S33" s="157">
        <f t="shared" si="2"/>
        <v>0.48666666666666669</v>
      </c>
      <c r="T33" s="86">
        <v>153</v>
      </c>
      <c r="U33" s="28">
        <f t="shared" si="4"/>
        <v>0.51</v>
      </c>
      <c r="V33" s="84">
        <f>'Adjusted Projection by Site'!BL29</f>
        <v>179</v>
      </c>
      <c r="W33" s="130"/>
      <c r="X33" s="28">
        <f t="shared" ref="X33" si="24">W33/$E$2</f>
        <v>0</v>
      </c>
      <c r="Y33" s="29"/>
      <c r="Z33" s="29"/>
    </row>
    <row r="34" spans="8:26" x14ac:dyDescent="0.3">
      <c r="H34" s="7">
        <v>29</v>
      </c>
      <c r="I34" s="7"/>
      <c r="J34" s="7" t="s">
        <v>57</v>
      </c>
      <c r="K34" s="156">
        <v>195</v>
      </c>
      <c r="L34" s="157">
        <f t="shared" si="0"/>
        <v>0.65</v>
      </c>
      <c r="M34" s="86">
        <f>'Projected Feasibility Recruited'!BL30</f>
        <v>207</v>
      </c>
      <c r="N34" s="28">
        <f t="shared" si="0"/>
        <v>0.69</v>
      </c>
      <c r="O34" s="84">
        <f>'Adjusted Projection by Site'!BL30</f>
        <v>188</v>
      </c>
      <c r="P34" s="130"/>
      <c r="Q34" s="28">
        <f t="shared" si="1"/>
        <v>0</v>
      </c>
      <c r="R34" s="177">
        <v>156</v>
      </c>
      <c r="S34" s="157">
        <f t="shared" si="2"/>
        <v>0.52</v>
      </c>
      <c r="T34" s="86">
        <v>164</v>
      </c>
      <c r="U34" s="28">
        <f t="shared" si="4"/>
        <v>0.54666666666666663</v>
      </c>
      <c r="V34" s="84">
        <f>'Adjusted Projection by Site'!BL30</f>
        <v>188</v>
      </c>
      <c r="W34" s="130"/>
      <c r="X34" s="28">
        <f t="shared" ref="X34" si="25">W34/$E$2</f>
        <v>0</v>
      </c>
      <c r="Y34" s="29"/>
      <c r="Z34" s="29"/>
    </row>
    <row r="35" spans="8:26" x14ac:dyDescent="0.3">
      <c r="H35" s="7">
        <v>30</v>
      </c>
      <c r="I35" s="7"/>
      <c r="J35" s="7" t="s">
        <v>59</v>
      </c>
      <c r="K35" s="156">
        <v>207</v>
      </c>
      <c r="L35" s="157">
        <f t="shared" si="0"/>
        <v>0.69</v>
      </c>
      <c r="M35" s="86">
        <f>'Projected Feasibility Recruited'!BL31</f>
        <v>218</v>
      </c>
      <c r="N35" s="28">
        <f t="shared" si="0"/>
        <v>0.72666666666666668</v>
      </c>
      <c r="O35" s="84">
        <f>'Adjusted Projection by Site'!BL31</f>
        <v>200</v>
      </c>
      <c r="P35" s="130"/>
      <c r="Q35" s="28">
        <f t="shared" si="1"/>
        <v>0</v>
      </c>
      <c r="R35" s="177">
        <v>165</v>
      </c>
      <c r="S35" s="157">
        <f t="shared" si="2"/>
        <v>0.55000000000000004</v>
      </c>
      <c r="T35" s="86">
        <v>174</v>
      </c>
      <c r="U35" s="28">
        <f t="shared" si="4"/>
        <v>0.57999999999999996</v>
      </c>
      <c r="V35" s="84">
        <f>'Adjusted Projection by Site'!BL31</f>
        <v>200</v>
      </c>
      <c r="W35" s="130"/>
      <c r="X35" s="28">
        <f t="shared" ref="X35" si="26">W35/$E$2</f>
        <v>0</v>
      </c>
      <c r="Y35" s="29"/>
      <c r="Z35" s="29"/>
    </row>
    <row r="36" spans="8:26" x14ac:dyDescent="0.3">
      <c r="H36" s="7">
        <v>31</v>
      </c>
      <c r="I36" s="7"/>
      <c r="J36" s="7" t="s">
        <v>37</v>
      </c>
      <c r="K36" s="156">
        <v>218</v>
      </c>
      <c r="L36" s="157">
        <f t="shared" si="0"/>
        <v>0.72666666666666668</v>
      </c>
      <c r="M36" s="86">
        <f>'Projected Feasibility Recruited'!BL32</f>
        <v>228</v>
      </c>
      <c r="N36" s="28">
        <f t="shared" si="0"/>
        <v>0.76</v>
      </c>
      <c r="O36" s="84">
        <f>'Adjusted Projection by Site'!BL32</f>
        <v>212</v>
      </c>
      <c r="P36" s="130"/>
      <c r="Q36" s="28">
        <f t="shared" si="1"/>
        <v>0</v>
      </c>
      <c r="R36" s="177">
        <v>173</v>
      </c>
      <c r="S36" s="157">
        <f t="shared" si="2"/>
        <v>0.57666666666666666</v>
      </c>
      <c r="T36" s="86">
        <v>185</v>
      </c>
      <c r="U36" s="28">
        <f t="shared" si="4"/>
        <v>0.6166666666666667</v>
      </c>
      <c r="V36" s="84">
        <f>'Adjusted Projection by Site'!BL32</f>
        <v>212</v>
      </c>
      <c r="W36" s="130"/>
      <c r="X36" s="28">
        <f t="shared" ref="X36" si="27">W36/$E$2</f>
        <v>0</v>
      </c>
      <c r="Y36" s="29"/>
      <c r="Z36" s="29"/>
    </row>
    <row r="37" spans="8:26" x14ac:dyDescent="0.3">
      <c r="H37" s="7">
        <v>32</v>
      </c>
      <c r="I37" s="7"/>
      <c r="J37" s="7" t="s">
        <v>39</v>
      </c>
      <c r="K37" s="156">
        <v>228</v>
      </c>
      <c r="L37" s="157">
        <f t="shared" si="0"/>
        <v>0.76</v>
      </c>
      <c r="M37" s="86">
        <f>'Projected Feasibility Recruited'!BL33</f>
        <v>240</v>
      </c>
      <c r="N37" s="28">
        <f t="shared" si="0"/>
        <v>0.8</v>
      </c>
      <c r="O37" s="84">
        <f>'Adjusted Projection by Site'!BL33</f>
        <v>224</v>
      </c>
      <c r="P37" s="130"/>
      <c r="Q37" s="28">
        <f t="shared" si="1"/>
        <v>0</v>
      </c>
      <c r="R37" s="177">
        <v>183</v>
      </c>
      <c r="S37" s="157">
        <f t="shared" si="2"/>
        <v>0.61</v>
      </c>
      <c r="T37" s="86">
        <v>195</v>
      </c>
      <c r="U37" s="28">
        <f t="shared" si="4"/>
        <v>0.65</v>
      </c>
      <c r="V37" s="84">
        <f>'Adjusted Projection by Site'!BL33</f>
        <v>224</v>
      </c>
      <c r="W37" s="130"/>
      <c r="X37" s="28">
        <f t="shared" ref="X37" si="28">W37/$E$2</f>
        <v>0</v>
      </c>
      <c r="Y37" s="29"/>
      <c r="Z37" s="29"/>
    </row>
    <row r="38" spans="8:26" x14ac:dyDescent="0.3">
      <c r="H38" s="7">
        <v>33</v>
      </c>
      <c r="I38" s="7"/>
      <c r="J38" s="7" t="s">
        <v>41</v>
      </c>
      <c r="K38" s="156">
        <v>240</v>
      </c>
      <c r="L38" s="157">
        <f t="shared" si="0"/>
        <v>0.8</v>
      </c>
      <c r="M38" s="86">
        <f>'Projected Feasibility Recruited'!BL34</f>
        <v>252</v>
      </c>
      <c r="N38" s="28">
        <f t="shared" si="0"/>
        <v>0.84</v>
      </c>
      <c r="O38" s="84">
        <f>'Adjusted Projection by Site'!BL34</f>
        <v>233</v>
      </c>
      <c r="P38" s="130"/>
      <c r="Q38" s="28">
        <f t="shared" si="1"/>
        <v>0</v>
      </c>
      <c r="R38" s="177">
        <v>195</v>
      </c>
      <c r="S38" s="157">
        <f t="shared" si="2"/>
        <v>0.65</v>
      </c>
      <c r="T38" s="86">
        <v>206</v>
      </c>
      <c r="U38" s="28">
        <f t="shared" si="4"/>
        <v>0.68666666666666665</v>
      </c>
      <c r="V38" s="84">
        <f>'Adjusted Projection by Site'!BL34</f>
        <v>233</v>
      </c>
      <c r="W38" s="130"/>
      <c r="X38" s="28">
        <f t="shared" ref="X38" si="29">W38/$E$2</f>
        <v>0</v>
      </c>
      <c r="Y38" s="29"/>
      <c r="Z38" s="29"/>
    </row>
    <row r="39" spans="8:26" x14ac:dyDescent="0.3">
      <c r="H39" s="7">
        <v>34</v>
      </c>
      <c r="I39" s="7"/>
      <c r="J39" s="7" t="s">
        <v>43</v>
      </c>
      <c r="K39" s="156">
        <v>252</v>
      </c>
      <c r="L39" s="157">
        <f t="shared" si="0"/>
        <v>0.84</v>
      </c>
      <c r="M39" s="86">
        <f>'Projected Feasibility Recruited'!BL35</f>
        <v>264</v>
      </c>
      <c r="N39" s="28">
        <f t="shared" si="0"/>
        <v>0.88</v>
      </c>
      <c r="O39" s="84">
        <f>'Adjusted Projection by Site'!BL35</f>
        <v>245</v>
      </c>
      <c r="P39" s="130"/>
      <c r="Q39" s="28">
        <f t="shared" si="1"/>
        <v>0</v>
      </c>
      <c r="R39" s="177">
        <v>207</v>
      </c>
      <c r="S39" s="157">
        <f t="shared" si="2"/>
        <v>0.69</v>
      </c>
      <c r="T39" s="86">
        <v>216</v>
      </c>
      <c r="U39" s="28">
        <f t="shared" si="4"/>
        <v>0.72</v>
      </c>
      <c r="V39" s="84">
        <f>'Adjusted Projection by Site'!BL35</f>
        <v>245</v>
      </c>
      <c r="W39" s="130"/>
      <c r="X39" s="28">
        <f t="shared" ref="X39" si="30">W39/$E$2</f>
        <v>0</v>
      </c>
      <c r="Y39" s="29"/>
      <c r="Z39" s="29"/>
    </row>
    <row r="40" spans="8:26" x14ac:dyDescent="0.3">
      <c r="H40" s="7">
        <v>35</v>
      </c>
      <c r="I40" s="7"/>
      <c r="J40" s="7" t="s">
        <v>45</v>
      </c>
      <c r="K40" s="156">
        <v>264</v>
      </c>
      <c r="L40" s="157">
        <f t="shared" si="0"/>
        <v>0.88</v>
      </c>
      <c r="M40" s="86">
        <f>'Projected Feasibility Recruited'!BL36</f>
        <v>274</v>
      </c>
      <c r="N40" s="28">
        <f t="shared" si="0"/>
        <v>0.91333333333333333</v>
      </c>
      <c r="O40" s="84">
        <f>'Adjusted Projection by Site'!BL36</f>
        <v>257</v>
      </c>
      <c r="P40" s="130"/>
      <c r="Q40" s="28">
        <f t="shared" si="1"/>
        <v>0</v>
      </c>
      <c r="R40" s="177">
        <v>218</v>
      </c>
      <c r="S40" s="157">
        <f t="shared" si="2"/>
        <v>0.72666666666666668</v>
      </c>
      <c r="T40" s="86">
        <v>227</v>
      </c>
      <c r="U40" s="28">
        <f t="shared" si="4"/>
        <v>0.75666666666666671</v>
      </c>
      <c r="V40" s="84">
        <f>'Adjusted Projection by Site'!BL36</f>
        <v>257</v>
      </c>
      <c r="W40" s="130"/>
      <c r="X40" s="28">
        <f t="shared" ref="X40" si="31">W40/$E$2</f>
        <v>0</v>
      </c>
      <c r="Y40" s="29"/>
      <c r="Z40" s="29"/>
    </row>
    <row r="41" spans="8:26" x14ac:dyDescent="0.3">
      <c r="H41" s="7">
        <v>36</v>
      </c>
      <c r="I41" s="7"/>
      <c r="J41" s="7" t="s">
        <v>47</v>
      </c>
      <c r="K41" s="156">
        <v>274</v>
      </c>
      <c r="L41" s="157">
        <f t="shared" si="0"/>
        <v>0.91333333333333333</v>
      </c>
      <c r="M41" s="86">
        <f>'Projected Feasibility Recruited'!BL37</f>
        <v>283</v>
      </c>
      <c r="N41" s="28">
        <f t="shared" si="0"/>
        <v>0.94333333333333336</v>
      </c>
      <c r="O41" s="84">
        <f>'Adjusted Projection by Site'!BL37</f>
        <v>269</v>
      </c>
      <c r="P41" s="130"/>
      <c r="Q41" s="28">
        <f t="shared" si="1"/>
        <v>0</v>
      </c>
      <c r="R41" s="177">
        <v>228</v>
      </c>
      <c r="S41" s="157">
        <f t="shared" si="2"/>
        <v>0.76</v>
      </c>
      <c r="T41" s="86">
        <v>237</v>
      </c>
      <c r="U41" s="28">
        <f t="shared" si="4"/>
        <v>0.79</v>
      </c>
      <c r="V41" s="84">
        <f>'Adjusted Projection by Site'!BL37</f>
        <v>269</v>
      </c>
      <c r="W41" s="130"/>
      <c r="X41" s="28">
        <f t="shared" ref="X41" si="32">W41/$E$2</f>
        <v>0</v>
      </c>
      <c r="Y41" s="29"/>
      <c r="Z41" s="29"/>
    </row>
    <row r="42" spans="8:26" x14ac:dyDescent="0.3">
      <c r="H42" s="7">
        <v>37</v>
      </c>
      <c r="I42" s="7"/>
      <c r="J42" s="7" t="s">
        <v>49</v>
      </c>
      <c r="K42" s="156">
        <v>283</v>
      </c>
      <c r="L42" s="157">
        <f t="shared" si="0"/>
        <v>0.94333333333333336</v>
      </c>
      <c r="M42" s="86">
        <f>'Projected Feasibility Recruited'!BL38</f>
        <v>292</v>
      </c>
      <c r="N42" s="28">
        <f t="shared" si="0"/>
        <v>0.97333333333333338</v>
      </c>
      <c r="O42" s="84">
        <f>'Adjusted Projection by Site'!BL38</f>
        <v>280</v>
      </c>
      <c r="P42" s="130"/>
      <c r="Q42" s="28">
        <f t="shared" si="1"/>
        <v>0</v>
      </c>
      <c r="R42" s="177">
        <v>240</v>
      </c>
      <c r="S42" s="157">
        <f t="shared" si="2"/>
        <v>0.8</v>
      </c>
      <c r="T42" s="86">
        <v>248</v>
      </c>
      <c r="U42" s="28">
        <f t="shared" si="4"/>
        <v>0.82666666666666666</v>
      </c>
      <c r="V42" s="84">
        <f>'Adjusted Projection by Site'!BL38</f>
        <v>280</v>
      </c>
      <c r="W42" s="130"/>
      <c r="X42" s="28">
        <f t="shared" ref="X42" si="33">W42/$E$2</f>
        <v>0</v>
      </c>
      <c r="Y42" s="29"/>
      <c r="Z42" s="29"/>
    </row>
    <row r="43" spans="8:26" x14ac:dyDescent="0.3">
      <c r="H43" s="7">
        <v>38</v>
      </c>
      <c r="I43" s="30" t="s">
        <v>61</v>
      </c>
      <c r="J43" s="7" t="s">
        <v>51</v>
      </c>
      <c r="K43" s="156">
        <v>292</v>
      </c>
      <c r="L43" s="157">
        <f t="shared" si="0"/>
        <v>0.97333333333333338</v>
      </c>
      <c r="M43" s="86">
        <f>'Projected Feasibility Recruited'!BL39</f>
        <v>300</v>
      </c>
      <c r="N43" s="28">
        <f t="shared" si="0"/>
        <v>1</v>
      </c>
      <c r="O43" s="84">
        <f>'Adjusted Projection by Site'!BL39</f>
        <v>289</v>
      </c>
      <c r="P43" s="130"/>
      <c r="Q43" s="28">
        <f t="shared" si="1"/>
        <v>0</v>
      </c>
      <c r="R43" s="177">
        <v>252</v>
      </c>
      <c r="S43" s="157">
        <f t="shared" si="2"/>
        <v>0.84</v>
      </c>
      <c r="T43" s="86">
        <v>258</v>
      </c>
      <c r="U43" s="28">
        <f t="shared" si="4"/>
        <v>0.86</v>
      </c>
      <c r="V43" s="84">
        <f>'Adjusted Projection by Site'!BL39</f>
        <v>289</v>
      </c>
      <c r="W43" s="130"/>
      <c r="X43" s="28">
        <f t="shared" ref="X43" si="34">W43/$E$2</f>
        <v>0</v>
      </c>
      <c r="Y43" s="29"/>
      <c r="Z43" s="29"/>
    </row>
    <row r="44" spans="8:26" x14ac:dyDescent="0.3">
      <c r="H44" s="7">
        <v>39</v>
      </c>
      <c r="I44" s="156" t="s">
        <v>61</v>
      </c>
      <c r="J44" s="7" t="s">
        <v>53</v>
      </c>
      <c r="K44" s="156">
        <v>300</v>
      </c>
      <c r="L44" s="157">
        <f t="shared" si="0"/>
        <v>1</v>
      </c>
      <c r="M44" s="86"/>
      <c r="N44" s="28">
        <f t="shared" si="0"/>
        <v>0</v>
      </c>
      <c r="O44" s="84">
        <f>'Adjusted Projection by Site'!BL40</f>
        <v>298</v>
      </c>
      <c r="P44" s="130"/>
      <c r="Q44" s="28">
        <f t="shared" si="1"/>
        <v>0</v>
      </c>
      <c r="R44" s="177">
        <v>264</v>
      </c>
      <c r="S44" s="157">
        <f t="shared" si="2"/>
        <v>0.88</v>
      </c>
      <c r="T44" s="86">
        <v>269</v>
      </c>
      <c r="U44" s="28">
        <f t="shared" si="4"/>
        <v>0.89666666666666661</v>
      </c>
      <c r="V44" s="84">
        <f>'Adjusted Projection by Site'!BL40</f>
        <v>298</v>
      </c>
      <c r="W44" s="130"/>
      <c r="X44" s="28">
        <f t="shared" ref="X44" si="35">W44/$E$2</f>
        <v>0</v>
      </c>
      <c r="Y44" s="29"/>
      <c r="Z44" s="29"/>
    </row>
    <row r="45" spans="8:26" x14ac:dyDescent="0.3">
      <c r="H45" s="7">
        <v>40</v>
      </c>
      <c r="I45" s="11" t="s">
        <v>61</v>
      </c>
      <c r="J45" s="7" t="s">
        <v>55</v>
      </c>
      <c r="K45" s="156"/>
      <c r="L45" s="157">
        <f t="shared" si="0"/>
        <v>0</v>
      </c>
      <c r="M45" s="86"/>
      <c r="N45" s="28">
        <f t="shared" si="0"/>
        <v>0</v>
      </c>
      <c r="O45" s="84">
        <f>'Adjusted Projection by Site'!BL41</f>
        <v>306</v>
      </c>
      <c r="P45" s="130"/>
      <c r="Q45" s="28">
        <f t="shared" si="1"/>
        <v>0</v>
      </c>
      <c r="R45" s="177">
        <v>274</v>
      </c>
      <c r="S45" s="157">
        <f t="shared" si="2"/>
        <v>0.91333333333333333</v>
      </c>
      <c r="T45" s="86">
        <v>279</v>
      </c>
      <c r="U45" s="28">
        <f t="shared" si="4"/>
        <v>0.93</v>
      </c>
      <c r="V45" s="84">
        <f>'Adjusted Projection by Site'!BL41</f>
        <v>306</v>
      </c>
      <c r="W45" s="130"/>
      <c r="X45" s="28">
        <f t="shared" ref="X45" si="36">W45/$E$2</f>
        <v>0</v>
      </c>
      <c r="Y45" s="29"/>
      <c r="Z45" s="29"/>
    </row>
    <row r="46" spans="8:26" x14ac:dyDescent="0.3">
      <c r="H46" s="7">
        <v>41</v>
      </c>
      <c r="J46" s="7" t="s">
        <v>57</v>
      </c>
      <c r="K46" s="156"/>
      <c r="L46" s="157">
        <f t="shared" si="0"/>
        <v>0</v>
      </c>
      <c r="M46" s="86"/>
      <c r="N46" s="28">
        <f t="shared" si="0"/>
        <v>0</v>
      </c>
      <c r="O46" s="84">
        <f>'Adjusted Projection by Site'!BL42</f>
        <v>306</v>
      </c>
      <c r="P46" s="130"/>
      <c r="Q46" s="28">
        <f t="shared" si="1"/>
        <v>0</v>
      </c>
      <c r="R46" s="177">
        <v>283</v>
      </c>
      <c r="S46" s="157">
        <f t="shared" si="2"/>
        <v>0.94333333333333336</v>
      </c>
      <c r="T46" s="86">
        <v>290</v>
      </c>
      <c r="U46" s="28">
        <f t="shared" si="4"/>
        <v>0.96666666666666667</v>
      </c>
      <c r="V46" s="84">
        <f>'Adjusted Projection by Site'!BL42</f>
        <v>306</v>
      </c>
      <c r="W46" s="130"/>
      <c r="X46" s="28">
        <f t="shared" ref="X46" si="37">W46/$E$2</f>
        <v>0</v>
      </c>
      <c r="Y46" s="29"/>
      <c r="Z46" s="29"/>
    </row>
    <row r="47" spans="8:26" x14ac:dyDescent="0.3">
      <c r="H47" s="7">
        <v>42</v>
      </c>
      <c r="I47" s="30" t="s">
        <v>48</v>
      </c>
      <c r="J47" s="7" t="s">
        <v>59</v>
      </c>
      <c r="K47" s="156"/>
      <c r="L47" s="157">
        <f t="shared" si="0"/>
        <v>0</v>
      </c>
      <c r="M47" s="86"/>
      <c r="N47" s="28">
        <f t="shared" si="0"/>
        <v>0</v>
      </c>
      <c r="O47" s="84">
        <f>'Adjusted Projection by Site'!BL43</f>
        <v>306</v>
      </c>
      <c r="P47" s="130"/>
      <c r="Q47" s="28">
        <f t="shared" si="1"/>
        <v>0</v>
      </c>
      <c r="R47" s="177">
        <v>292</v>
      </c>
      <c r="S47" s="157">
        <f t="shared" si="2"/>
        <v>0.97333333333333338</v>
      </c>
      <c r="T47" s="86">
        <v>300</v>
      </c>
      <c r="U47" s="28">
        <f t="shared" si="4"/>
        <v>1</v>
      </c>
      <c r="V47" s="84">
        <f>'Adjusted Projection by Site'!BL43</f>
        <v>306</v>
      </c>
      <c r="W47" s="130"/>
      <c r="X47" s="28">
        <f t="shared" ref="X47" si="38">W47/$E$2</f>
        <v>0</v>
      </c>
      <c r="Y47" s="29"/>
      <c r="Z47" s="29"/>
    </row>
    <row r="48" spans="8:26" x14ac:dyDescent="0.3">
      <c r="H48" s="7">
        <v>43</v>
      </c>
      <c r="I48" s="7"/>
      <c r="J48" s="7" t="s">
        <v>37</v>
      </c>
      <c r="K48" s="156"/>
      <c r="L48" s="157">
        <f t="shared" ref="L48:N50" si="39">K48/$E$2</f>
        <v>0</v>
      </c>
      <c r="M48" s="86"/>
      <c r="N48" s="28">
        <f t="shared" si="39"/>
        <v>0</v>
      </c>
      <c r="O48" s="84">
        <f>'Adjusted Projection by Site'!BL44</f>
        <v>306</v>
      </c>
      <c r="P48" s="130"/>
      <c r="Q48" s="28">
        <f t="shared" ref="Q48:Q50" si="40">P48/$E$2</f>
        <v>0</v>
      </c>
      <c r="R48" s="177">
        <v>300</v>
      </c>
      <c r="S48" s="157">
        <f t="shared" si="2"/>
        <v>1</v>
      </c>
      <c r="T48" s="86"/>
      <c r="U48" s="28">
        <f t="shared" si="4"/>
        <v>0</v>
      </c>
      <c r="V48" s="84">
        <f>'Adjusted Projection by Site'!BL44</f>
        <v>306</v>
      </c>
      <c r="W48" s="130"/>
      <c r="X48" s="28">
        <f t="shared" ref="X48:X50" si="41">W48/$E$2</f>
        <v>0</v>
      </c>
      <c r="Y48" s="29"/>
      <c r="Z48" s="29"/>
    </row>
    <row r="49" spans="8:26" x14ac:dyDescent="0.3">
      <c r="H49" s="7">
        <v>44</v>
      </c>
      <c r="I49" s="11" t="s">
        <v>48</v>
      </c>
      <c r="J49" s="7" t="s">
        <v>39</v>
      </c>
      <c r="K49" s="156"/>
      <c r="L49" s="157">
        <f t="shared" si="39"/>
        <v>0</v>
      </c>
      <c r="M49" s="86"/>
      <c r="N49" s="28">
        <f t="shared" si="39"/>
        <v>0</v>
      </c>
      <c r="O49" s="84">
        <f>'Adjusted Projection by Site'!BL45</f>
        <v>306</v>
      </c>
      <c r="P49" s="130"/>
      <c r="Q49" s="28">
        <f t="shared" si="40"/>
        <v>0</v>
      </c>
      <c r="R49" s="156"/>
      <c r="S49" s="157">
        <f t="shared" si="2"/>
        <v>0</v>
      </c>
      <c r="T49" s="86"/>
      <c r="U49" s="28">
        <f t="shared" si="4"/>
        <v>0</v>
      </c>
      <c r="V49" s="84">
        <f>'Adjusted Projection by Site'!BL45</f>
        <v>306</v>
      </c>
      <c r="W49" s="130"/>
      <c r="X49" s="28">
        <f t="shared" si="41"/>
        <v>0</v>
      </c>
      <c r="Y49" s="29"/>
      <c r="Z49" s="29"/>
    </row>
    <row r="50" spans="8:26" x14ac:dyDescent="0.3">
      <c r="H50" s="7">
        <v>45</v>
      </c>
      <c r="I50" s="7"/>
      <c r="J50" s="7" t="s">
        <v>41</v>
      </c>
      <c r="K50" s="156"/>
      <c r="L50" s="157">
        <f t="shared" si="39"/>
        <v>0</v>
      </c>
      <c r="M50" s="86"/>
      <c r="N50" s="28">
        <f t="shared" si="39"/>
        <v>0</v>
      </c>
      <c r="O50" s="84">
        <f>'Adjusted Projection by Site'!BL46</f>
        <v>306</v>
      </c>
      <c r="P50" s="130"/>
      <c r="Q50" s="28">
        <f t="shared" si="40"/>
        <v>0</v>
      </c>
      <c r="R50" s="156"/>
      <c r="S50" s="157">
        <f t="shared" si="2"/>
        <v>0</v>
      </c>
      <c r="T50" s="86"/>
      <c r="U50" s="28">
        <f t="shared" si="4"/>
        <v>0</v>
      </c>
      <c r="V50" s="84">
        <f>'Adjusted Projection by Site'!BL46</f>
        <v>306</v>
      </c>
      <c r="W50" s="130"/>
      <c r="X50" s="28">
        <f t="shared" si="41"/>
        <v>0</v>
      </c>
      <c r="Y50" s="29"/>
      <c r="Z50" s="29"/>
    </row>
    <row r="52" spans="8:26" x14ac:dyDescent="0.3">
      <c r="Y52" s="150" t="s">
        <v>62</v>
      </c>
    </row>
  </sheetData>
  <conditionalFormatting sqref="X12:X50 N12:N50 Q12:Q50 U12:U50">
    <cfRule type="colorScale" priority="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L12:L50">
    <cfRule type="colorScale" priority="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S12:S50">
    <cfRule type="colorScale" priority="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1"/>
  <sheetViews>
    <sheetView topLeftCell="A25" zoomScale="85" zoomScaleNormal="85" workbookViewId="0">
      <selection activeCell="A58" sqref="A58"/>
    </sheetView>
  </sheetViews>
  <sheetFormatPr defaultRowHeight="14.4" x14ac:dyDescent="0.3"/>
  <cols>
    <col min="1" max="1" width="59.5546875" customWidth="1"/>
  </cols>
  <sheetData>
    <row r="1" spans="1:52" ht="21.6" thickBot="1" x14ac:dyDescent="0.45">
      <c r="A1" s="112" t="str">
        <f>'Study Overview'!$A$2</f>
        <v>[Trial Name]</v>
      </c>
    </row>
    <row r="2" spans="1:52" ht="15" thickBot="1" x14ac:dyDescent="0.35">
      <c r="A2" s="59" t="s">
        <v>63</v>
      </c>
      <c r="B2" s="205" t="s">
        <v>64</v>
      </c>
      <c r="C2" s="205"/>
      <c r="D2" s="205"/>
      <c r="E2" s="205"/>
      <c r="F2" s="205"/>
      <c r="G2" s="206"/>
      <c r="H2" s="202" t="s">
        <v>65</v>
      </c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4"/>
      <c r="AN2" s="196" t="s">
        <v>66</v>
      </c>
      <c r="AO2" s="197"/>
      <c r="AP2" s="198"/>
      <c r="AQ2" s="193" t="s">
        <v>67</v>
      </c>
      <c r="AR2" s="194"/>
      <c r="AS2" s="194"/>
      <c r="AT2" s="194"/>
      <c r="AU2" s="194"/>
      <c r="AV2" s="195"/>
    </row>
    <row r="3" spans="1:52" ht="15" thickBot="1" x14ac:dyDescent="0.35">
      <c r="A3" s="82" t="s">
        <v>68</v>
      </c>
      <c r="B3" s="199" t="s">
        <v>64</v>
      </c>
      <c r="C3" s="200"/>
      <c r="D3" s="200"/>
      <c r="E3" s="200"/>
      <c r="F3" s="200"/>
      <c r="G3" s="200"/>
      <c r="H3" s="200"/>
      <c r="I3" s="200"/>
      <c r="J3" s="201"/>
      <c r="K3" s="202" t="s">
        <v>65</v>
      </c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4"/>
      <c r="AQ3" s="196" t="s">
        <v>66</v>
      </c>
      <c r="AR3" s="197"/>
      <c r="AS3" s="198"/>
      <c r="AT3" s="193" t="s">
        <v>67</v>
      </c>
      <c r="AU3" s="194"/>
      <c r="AV3" s="194"/>
      <c r="AW3" s="194"/>
      <c r="AX3" s="194"/>
      <c r="AY3" s="195"/>
    </row>
    <row r="4" spans="1:52" x14ac:dyDescent="0.3">
      <c r="A4" s="60" t="s">
        <v>69</v>
      </c>
      <c r="B4" s="56">
        <v>1</v>
      </c>
      <c r="C4" s="56">
        <v>2</v>
      </c>
      <c r="D4" s="56">
        <v>3</v>
      </c>
      <c r="E4" s="56">
        <v>4</v>
      </c>
      <c r="F4" s="56">
        <v>5</v>
      </c>
      <c r="G4" s="56">
        <v>6</v>
      </c>
      <c r="H4" s="56">
        <v>7</v>
      </c>
      <c r="I4" s="56">
        <v>8</v>
      </c>
      <c r="J4" s="56">
        <v>9</v>
      </c>
      <c r="K4" s="56">
        <v>10</v>
      </c>
      <c r="L4" s="56">
        <v>11</v>
      </c>
      <c r="M4" s="56">
        <v>12</v>
      </c>
      <c r="N4" s="56">
        <v>13</v>
      </c>
      <c r="O4" s="56">
        <v>14</v>
      </c>
      <c r="P4" s="56">
        <v>15</v>
      </c>
      <c r="Q4" s="56">
        <v>16</v>
      </c>
      <c r="R4" s="56">
        <v>17</v>
      </c>
      <c r="S4" s="56">
        <v>18</v>
      </c>
      <c r="T4" s="56">
        <v>19</v>
      </c>
      <c r="U4" s="56">
        <v>20</v>
      </c>
      <c r="V4" s="56">
        <v>21</v>
      </c>
      <c r="W4" s="56">
        <v>22</v>
      </c>
      <c r="X4" s="56">
        <v>23</v>
      </c>
      <c r="Y4" s="56">
        <v>24</v>
      </c>
      <c r="Z4" s="56">
        <v>25</v>
      </c>
      <c r="AA4" s="56">
        <v>26</v>
      </c>
      <c r="AB4" s="56">
        <v>27</v>
      </c>
      <c r="AC4" s="56">
        <v>28</v>
      </c>
      <c r="AD4" s="56">
        <v>29</v>
      </c>
      <c r="AE4" s="56">
        <v>30</v>
      </c>
      <c r="AF4" s="56">
        <v>31</v>
      </c>
      <c r="AG4" s="56">
        <v>32</v>
      </c>
      <c r="AH4" s="56">
        <v>33</v>
      </c>
      <c r="AI4" s="56">
        <v>34</v>
      </c>
      <c r="AJ4" s="56">
        <v>35</v>
      </c>
      <c r="AK4" s="56">
        <v>36</v>
      </c>
      <c r="AL4" s="56">
        <v>37</v>
      </c>
      <c r="AM4" s="56">
        <v>38</v>
      </c>
      <c r="AN4" s="56">
        <v>39</v>
      </c>
      <c r="AO4" s="56">
        <v>40</v>
      </c>
      <c r="AP4" s="56">
        <v>41</v>
      </c>
      <c r="AQ4" s="56">
        <v>42</v>
      </c>
      <c r="AR4" s="56">
        <v>43</v>
      </c>
      <c r="AS4" s="56">
        <v>44</v>
      </c>
      <c r="AT4" s="56">
        <v>45</v>
      </c>
      <c r="AU4" s="56">
        <v>46</v>
      </c>
      <c r="AV4" s="56">
        <v>47</v>
      </c>
      <c r="AW4" s="56">
        <v>48</v>
      </c>
      <c r="AX4" s="56">
        <v>49</v>
      </c>
      <c r="AY4" s="56">
        <v>50</v>
      </c>
      <c r="AZ4" s="56">
        <v>51</v>
      </c>
    </row>
    <row r="5" spans="1:52" ht="27" thickBot="1" x14ac:dyDescent="0.35">
      <c r="A5" s="60" t="s">
        <v>70</v>
      </c>
      <c r="B5" s="135" t="s">
        <v>71</v>
      </c>
      <c r="C5" s="135" t="s">
        <v>72</v>
      </c>
      <c r="D5" s="135" t="s">
        <v>73</v>
      </c>
      <c r="E5" s="135" t="s">
        <v>74</v>
      </c>
      <c r="F5" s="135" t="s">
        <v>75</v>
      </c>
      <c r="G5" s="135" t="s">
        <v>76</v>
      </c>
      <c r="H5" s="135" t="s">
        <v>77</v>
      </c>
      <c r="I5" s="135" t="s">
        <v>78</v>
      </c>
      <c r="J5" s="135" t="s">
        <v>79</v>
      </c>
      <c r="K5" s="135" t="s">
        <v>80</v>
      </c>
      <c r="L5" s="135" t="s">
        <v>81</v>
      </c>
      <c r="M5" s="135" t="s">
        <v>82</v>
      </c>
      <c r="N5" s="135" t="s">
        <v>71</v>
      </c>
      <c r="O5" s="135" t="s">
        <v>72</v>
      </c>
      <c r="P5" s="135" t="s">
        <v>73</v>
      </c>
      <c r="Q5" s="135" t="s">
        <v>74</v>
      </c>
      <c r="R5" s="135" t="s">
        <v>75</v>
      </c>
      <c r="S5" s="135" t="s">
        <v>76</v>
      </c>
      <c r="T5" s="135" t="s">
        <v>77</v>
      </c>
      <c r="U5" s="135" t="s">
        <v>78</v>
      </c>
      <c r="V5" s="135" t="s">
        <v>79</v>
      </c>
      <c r="W5" s="135" t="s">
        <v>80</v>
      </c>
      <c r="X5" s="135" t="s">
        <v>81</v>
      </c>
      <c r="Y5" s="135" t="s">
        <v>82</v>
      </c>
      <c r="Z5" s="135" t="s">
        <v>71</v>
      </c>
      <c r="AA5" s="135" t="s">
        <v>72</v>
      </c>
      <c r="AB5" s="135" t="s">
        <v>73</v>
      </c>
      <c r="AC5" s="135" t="s">
        <v>74</v>
      </c>
      <c r="AD5" s="135" t="s">
        <v>75</v>
      </c>
      <c r="AE5" s="135" t="s">
        <v>76</v>
      </c>
      <c r="AF5" s="135" t="s">
        <v>77</v>
      </c>
      <c r="AG5" s="135" t="s">
        <v>78</v>
      </c>
      <c r="AH5" s="135" t="s">
        <v>79</v>
      </c>
      <c r="AI5" s="135" t="s">
        <v>74</v>
      </c>
      <c r="AJ5" s="135" t="s">
        <v>75</v>
      </c>
      <c r="AK5" s="135" t="s">
        <v>76</v>
      </c>
      <c r="AL5" s="135" t="s">
        <v>77</v>
      </c>
      <c r="AM5" s="135" t="s">
        <v>78</v>
      </c>
      <c r="AN5" s="135" t="s">
        <v>79</v>
      </c>
      <c r="AO5" s="135" t="s">
        <v>80</v>
      </c>
      <c r="AP5" s="135" t="s">
        <v>81</v>
      </c>
      <c r="AQ5" s="135" t="s">
        <v>82</v>
      </c>
      <c r="AR5" s="135" t="s">
        <v>71</v>
      </c>
      <c r="AS5" s="135" t="s">
        <v>72</v>
      </c>
      <c r="AT5" s="135" t="s">
        <v>73</v>
      </c>
      <c r="AU5" s="135" t="s">
        <v>74</v>
      </c>
      <c r="AV5" s="135" t="s">
        <v>75</v>
      </c>
      <c r="AW5" s="57" t="s">
        <v>76</v>
      </c>
      <c r="AX5" s="57" t="s">
        <v>77</v>
      </c>
      <c r="AY5" s="57" t="s">
        <v>78</v>
      </c>
      <c r="AZ5" s="57" t="s">
        <v>79</v>
      </c>
    </row>
    <row r="6" spans="1:52" ht="27" thickBot="1" x14ac:dyDescent="0.35">
      <c r="A6" s="134" t="s">
        <v>83</v>
      </c>
      <c r="B6" s="136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8"/>
      <c r="AW6" s="58"/>
    </row>
    <row r="7" spans="1:52" x14ac:dyDescent="0.3">
      <c r="A7" s="131" t="s">
        <v>84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</row>
    <row r="8" spans="1:52" x14ac:dyDescent="0.3">
      <c r="A8" s="142" t="s">
        <v>85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</row>
    <row r="9" spans="1:52" x14ac:dyDescent="0.3">
      <c r="A9" s="142" t="s">
        <v>86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</row>
    <row r="10" spans="1:52" x14ac:dyDescent="0.3">
      <c r="A10" s="142" t="s">
        <v>87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</row>
    <row r="11" spans="1:52" x14ac:dyDescent="0.3">
      <c r="A11" s="54" t="s">
        <v>88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</row>
    <row r="12" spans="1:52" x14ac:dyDescent="0.3">
      <c r="A12" s="53" t="s">
        <v>89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</row>
    <row r="13" spans="1:52" x14ac:dyDescent="0.3">
      <c r="A13" s="53" t="s">
        <v>90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</row>
    <row r="14" spans="1:52" x14ac:dyDescent="0.3">
      <c r="A14" s="53" t="s">
        <v>91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</row>
    <row r="15" spans="1:52" x14ac:dyDescent="0.3">
      <c r="A15" s="53" t="s">
        <v>92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</row>
    <row r="16" spans="1:52" x14ac:dyDescent="0.3">
      <c r="A16" s="53" t="s">
        <v>93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</row>
    <row r="17" spans="1:49" x14ac:dyDescent="0.3">
      <c r="A17" s="52" t="s">
        <v>94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</row>
    <row r="18" spans="1:49" x14ac:dyDescent="0.3">
      <c r="A18" s="53" t="s">
        <v>95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</row>
    <row r="19" spans="1:49" x14ac:dyDescent="0.3">
      <c r="A19" s="53" t="s">
        <v>96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61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</row>
    <row r="20" spans="1:49" x14ac:dyDescent="0.3">
      <c r="A20" s="53" t="s">
        <v>97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</row>
    <row r="21" spans="1:49" x14ac:dyDescent="0.3">
      <c r="A21" s="53" t="s">
        <v>98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</row>
    <row r="22" spans="1:49" x14ac:dyDescent="0.3">
      <c r="A22" s="53" t="s">
        <v>99</v>
      </c>
    </row>
    <row r="23" spans="1:49" x14ac:dyDescent="0.3">
      <c r="A23" s="53" t="s">
        <v>100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</row>
    <row r="24" spans="1:49" x14ac:dyDescent="0.3">
      <c r="A24" s="53" t="s">
        <v>101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</row>
    <row r="25" spans="1:49" x14ac:dyDescent="0.3">
      <c r="A25" s="52" t="s">
        <v>102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</row>
    <row r="26" spans="1:49" x14ac:dyDescent="0.3">
      <c r="A26" s="53" t="s">
        <v>103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</row>
    <row r="27" spans="1:49" x14ac:dyDescent="0.3">
      <c r="A27" s="53" t="s">
        <v>104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</row>
    <row r="28" spans="1:49" x14ac:dyDescent="0.3">
      <c r="A28" s="53" t="s">
        <v>105</v>
      </c>
    </row>
    <row r="29" spans="1:49" x14ac:dyDescent="0.3">
      <c r="A29" s="53" t="s">
        <v>106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</row>
    <row r="30" spans="1:49" ht="15" thickBot="1" x14ac:dyDescent="0.35">
      <c r="A30" s="52" t="s">
        <v>107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</row>
    <row r="31" spans="1:49" ht="15" thickBot="1" x14ac:dyDescent="0.35">
      <c r="A31" s="53" t="s">
        <v>108</v>
      </c>
      <c r="B31" s="58"/>
      <c r="C31" s="58"/>
      <c r="D31" s="58"/>
      <c r="E31" s="88"/>
      <c r="F31" s="89"/>
      <c r="G31" s="91"/>
      <c r="H31" s="92"/>
      <c r="I31" s="93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</row>
    <row r="32" spans="1:49" ht="15" thickBot="1" x14ac:dyDescent="0.35">
      <c r="A32" s="53" t="s">
        <v>109</v>
      </c>
      <c r="B32" s="58"/>
      <c r="C32" s="58"/>
      <c r="D32" s="58"/>
      <c r="E32" s="58"/>
      <c r="F32" s="58"/>
      <c r="G32" s="90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</row>
    <row r="33" spans="1:52" ht="15" thickBot="1" x14ac:dyDescent="0.35">
      <c r="A33" s="53" t="s">
        <v>110</v>
      </c>
      <c r="B33" s="58"/>
      <c r="C33" s="58"/>
      <c r="D33" s="58"/>
      <c r="E33" s="58"/>
      <c r="F33" s="58"/>
      <c r="G33" s="90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</row>
    <row r="34" spans="1:52" ht="15" thickBot="1" x14ac:dyDescent="0.35">
      <c r="A34" s="53" t="s">
        <v>111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</row>
    <row r="35" spans="1:52" ht="15" thickBot="1" x14ac:dyDescent="0.35">
      <c r="A35" s="52" t="s">
        <v>65</v>
      </c>
      <c r="H35" s="94"/>
      <c r="I35" s="95"/>
      <c r="J35" s="95"/>
      <c r="K35" s="9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8"/>
      <c r="AN35" s="97"/>
      <c r="AO35" s="97"/>
      <c r="AP35" s="98"/>
    </row>
    <row r="36" spans="1:52" ht="15" thickBot="1" x14ac:dyDescent="0.35">
      <c r="A36" s="55" t="s">
        <v>112</v>
      </c>
      <c r="X36" s="101"/>
      <c r="AA36" s="102"/>
    </row>
    <row r="37" spans="1:52" ht="15" thickBot="1" x14ac:dyDescent="0.35">
      <c r="A37" s="55" t="s">
        <v>113</v>
      </c>
      <c r="AM37" s="99"/>
      <c r="AP37" s="100"/>
    </row>
    <row r="38" spans="1:52" ht="15" thickBot="1" x14ac:dyDescent="0.35">
      <c r="A38" s="55" t="s">
        <v>114</v>
      </c>
      <c r="AQ38" s="99"/>
      <c r="AT38" s="103"/>
    </row>
    <row r="39" spans="1:52" ht="15" thickBot="1" x14ac:dyDescent="0.35">
      <c r="A39" s="52" t="s">
        <v>115</v>
      </c>
      <c r="AQ39" s="104"/>
      <c r="AR39" s="105"/>
      <c r="AS39" s="105"/>
      <c r="AT39" s="106"/>
      <c r="AU39" s="107"/>
      <c r="AV39" s="107"/>
      <c r="AW39" s="108"/>
      <c r="AX39" s="107"/>
      <c r="AY39" s="108"/>
    </row>
    <row r="40" spans="1:52" x14ac:dyDescent="0.3">
      <c r="A40" s="55" t="s">
        <v>116</v>
      </c>
    </row>
    <row r="41" spans="1:52" x14ac:dyDescent="0.3">
      <c r="A41" s="55" t="s">
        <v>117</v>
      </c>
    </row>
    <row r="42" spans="1:52" ht="15" thickBot="1" x14ac:dyDescent="0.35">
      <c r="A42" s="54" t="s">
        <v>118</v>
      </c>
    </row>
    <row r="43" spans="1:52" ht="15" thickBot="1" x14ac:dyDescent="0.35">
      <c r="A43" s="55" t="s">
        <v>119</v>
      </c>
      <c r="G43" s="109"/>
      <c r="M43" s="109"/>
      <c r="S43" s="109"/>
      <c r="Y43" s="109"/>
      <c r="AE43" s="109"/>
      <c r="AK43" s="109"/>
      <c r="AQ43" s="109"/>
      <c r="AZ43" s="109"/>
    </row>
    <row r="44" spans="1:52" ht="15" thickBot="1" x14ac:dyDescent="0.35">
      <c r="A44" s="55" t="s">
        <v>120</v>
      </c>
      <c r="G44" s="109"/>
      <c r="M44" s="109"/>
      <c r="S44" s="109"/>
      <c r="Y44" s="109"/>
      <c r="AE44" s="109"/>
      <c r="AK44" s="109"/>
      <c r="AQ44" s="109"/>
      <c r="AZ44" s="109"/>
    </row>
    <row r="45" spans="1:52" x14ac:dyDescent="0.3">
      <c r="A45" s="55" t="s">
        <v>121</v>
      </c>
    </row>
    <row r="46" spans="1:52" x14ac:dyDescent="0.3">
      <c r="A46" s="55" t="s">
        <v>122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</row>
    <row r="47" spans="1:52" x14ac:dyDescent="0.3">
      <c r="A47" s="52" t="s">
        <v>123</v>
      </c>
    </row>
    <row r="48" spans="1:52" x14ac:dyDescent="0.3">
      <c r="A48" s="53" t="s">
        <v>124</v>
      </c>
    </row>
    <row r="49" spans="1:3" x14ac:dyDescent="0.3">
      <c r="A49" s="55" t="s">
        <v>125</v>
      </c>
    </row>
    <row r="50" spans="1:3" x14ac:dyDescent="0.3">
      <c r="A50" s="55" t="s">
        <v>50</v>
      </c>
    </row>
    <row r="51" spans="1:3" x14ac:dyDescent="0.3">
      <c r="A51" s="55" t="s">
        <v>126</v>
      </c>
    </row>
    <row r="52" spans="1:3" x14ac:dyDescent="0.3">
      <c r="A52" s="55" t="s">
        <v>127</v>
      </c>
    </row>
    <row r="53" spans="1:3" ht="15.75" customHeight="1" x14ac:dyDescent="0.3">
      <c r="A53" s="52" t="s">
        <v>128</v>
      </c>
    </row>
    <row r="54" spans="1:3" ht="18" customHeight="1" x14ac:dyDescent="0.3">
      <c r="A54" s="55" t="s">
        <v>93</v>
      </c>
    </row>
    <row r="55" spans="1:3" ht="16.5" customHeight="1" x14ac:dyDescent="0.3">
      <c r="A55" s="55" t="s">
        <v>129</v>
      </c>
    </row>
    <row r="56" spans="1:3" ht="15" customHeight="1" x14ac:dyDescent="0.3">
      <c r="A56" s="55" t="s">
        <v>130</v>
      </c>
    </row>
    <row r="57" spans="1:3" x14ac:dyDescent="0.3">
      <c r="A57" s="55" t="s">
        <v>131</v>
      </c>
    </row>
    <row r="58" spans="1:3" x14ac:dyDescent="0.3">
      <c r="A58" t="s">
        <v>0</v>
      </c>
    </row>
    <row r="59" spans="1:3" ht="15" thickBot="1" x14ac:dyDescent="0.35">
      <c r="A59" s="87" t="s">
        <v>60</v>
      </c>
    </row>
    <row r="60" spans="1:3" ht="15" thickBot="1" x14ac:dyDescent="0.35">
      <c r="B60" s="80"/>
      <c r="C60" s="58" t="s">
        <v>6</v>
      </c>
    </row>
    <row r="61" spans="1:3" ht="15" thickBot="1" x14ac:dyDescent="0.35">
      <c r="B61" s="81"/>
      <c r="C61" s="58" t="s">
        <v>68</v>
      </c>
    </row>
  </sheetData>
  <mergeCells count="8">
    <mergeCell ref="AQ2:AV2"/>
    <mergeCell ref="AT3:AY3"/>
    <mergeCell ref="AN2:AP2"/>
    <mergeCell ref="AQ3:AS3"/>
    <mergeCell ref="B3:J3"/>
    <mergeCell ref="K3:AP3"/>
    <mergeCell ref="B2:G2"/>
    <mergeCell ref="H2:AM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BM51"/>
  <sheetViews>
    <sheetView zoomScale="55" zoomScaleNormal="55" workbookViewId="0">
      <selection activeCell="B51" sqref="B51:C51"/>
    </sheetView>
  </sheetViews>
  <sheetFormatPr defaultRowHeight="14.4" x14ac:dyDescent="0.3"/>
  <cols>
    <col min="2" max="2" width="12.88671875" bestFit="1" customWidth="1"/>
    <col min="3" max="3" width="15.33203125" bestFit="1" customWidth="1"/>
    <col min="4" max="4" width="11.109375" customWidth="1"/>
    <col min="5" max="9" width="11.33203125" bestFit="1" customWidth="1"/>
    <col min="10" max="61" width="11.33203125" customWidth="1"/>
    <col min="62" max="62" width="11.6640625" bestFit="1" customWidth="1"/>
  </cols>
  <sheetData>
    <row r="1" spans="1:65" x14ac:dyDescent="0.3">
      <c r="B1" s="11"/>
      <c r="C1" s="31" t="s">
        <v>132</v>
      </c>
    </row>
    <row r="2" spans="1:65" x14ac:dyDescent="0.3">
      <c r="B2" s="32"/>
      <c r="C2" s="31" t="s">
        <v>133</v>
      </c>
    </row>
    <row r="3" spans="1:65" x14ac:dyDescent="0.3">
      <c r="B3" s="33">
        <v>17</v>
      </c>
      <c r="C3" t="s">
        <v>134</v>
      </c>
    </row>
    <row r="5" spans="1:65" ht="21.6" thickBot="1" x14ac:dyDescent="0.45">
      <c r="C5" s="112" t="str">
        <f>'Study Overview'!$A$2&amp; " Projected Recruitment from Feasibility/Site Agreement"</f>
        <v>[Trial Name] Projected Recruitment from Feasibility/Site Agreement</v>
      </c>
    </row>
    <row r="6" spans="1:65" ht="45.75" customHeight="1" thickBot="1" x14ac:dyDescent="0.35">
      <c r="C6" s="133">
        <v>1</v>
      </c>
      <c r="D6" s="172">
        <v>2</v>
      </c>
      <c r="E6" s="172">
        <v>3</v>
      </c>
      <c r="F6" s="133">
        <v>4</v>
      </c>
      <c r="G6" s="133">
        <v>5</v>
      </c>
      <c r="H6" s="41" t="s">
        <v>135</v>
      </c>
      <c r="I6" s="41" t="s">
        <v>135</v>
      </c>
      <c r="J6" s="41" t="s">
        <v>135</v>
      </c>
      <c r="K6" s="41" t="s">
        <v>135</v>
      </c>
      <c r="L6" s="41" t="s">
        <v>135</v>
      </c>
      <c r="M6" s="41" t="s">
        <v>135</v>
      </c>
      <c r="N6" s="41" t="s">
        <v>135</v>
      </c>
      <c r="O6" s="41" t="s">
        <v>135</v>
      </c>
      <c r="P6" s="41" t="s">
        <v>135</v>
      </c>
      <c r="Q6" s="41" t="s">
        <v>135</v>
      </c>
      <c r="R6" s="41" t="s">
        <v>135</v>
      </c>
      <c r="S6" s="41" t="s">
        <v>135</v>
      </c>
      <c r="T6" s="41" t="s">
        <v>135</v>
      </c>
      <c r="U6" s="41" t="s">
        <v>135</v>
      </c>
      <c r="V6" s="41" t="s">
        <v>135</v>
      </c>
      <c r="W6" s="41" t="s">
        <v>135</v>
      </c>
      <c r="X6" s="41" t="s">
        <v>135</v>
      </c>
      <c r="Y6" s="41" t="s">
        <v>135</v>
      </c>
      <c r="Z6" s="41" t="s">
        <v>135</v>
      </c>
      <c r="AA6" s="41" t="s">
        <v>135</v>
      </c>
      <c r="AB6" s="41" t="s">
        <v>135</v>
      </c>
      <c r="AC6" s="41" t="s">
        <v>135</v>
      </c>
      <c r="AD6" s="41" t="s">
        <v>135</v>
      </c>
      <c r="AE6" s="41" t="s">
        <v>135</v>
      </c>
      <c r="AF6" s="41" t="s">
        <v>135</v>
      </c>
      <c r="AG6" s="41" t="s">
        <v>135</v>
      </c>
      <c r="AH6" s="41" t="s">
        <v>135</v>
      </c>
      <c r="AI6" s="41" t="s">
        <v>135</v>
      </c>
      <c r="AJ6" s="41" t="s">
        <v>135</v>
      </c>
      <c r="AK6" s="41" t="s">
        <v>135</v>
      </c>
      <c r="AL6" s="41" t="s">
        <v>135</v>
      </c>
      <c r="AM6" s="41" t="s">
        <v>135</v>
      </c>
      <c r="AN6" s="41" t="s">
        <v>135</v>
      </c>
      <c r="AO6" s="41" t="s">
        <v>135</v>
      </c>
      <c r="AP6" s="41" t="s">
        <v>135</v>
      </c>
      <c r="AQ6" s="41" t="s">
        <v>135</v>
      </c>
      <c r="AR6" s="41" t="s">
        <v>135</v>
      </c>
      <c r="AS6" s="41" t="s">
        <v>135</v>
      </c>
      <c r="AT6" s="41" t="s">
        <v>135</v>
      </c>
      <c r="AU6" s="41" t="s">
        <v>135</v>
      </c>
      <c r="AV6" s="41" t="s">
        <v>135</v>
      </c>
      <c r="AW6" s="41" t="s">
        <v>135</v>
      </c>
      <c r="AX6" s="41" t="s">
        <v>135</v>
      </c>
      <c r="AY6" s="41" t="s">
        <v>135</v>
      </c>
      <c r="AZ6" s="41" t="s">
        <v>135</v>
      </c>
      <c r="BA6" s="41" t="s">
        <v>135</v>
      </c>
      <c r="BB6" s="41" t="s">
        <v>135</v>
      </c>
      <c r="BC6" s="41" t="s">
        <v>135</v>
      </c>
      <c r="BD6" s="41" t="s">
        <v>135</v>
      </c>
      <c r="BE6" s="41" t="s">
        <v>135</v>
      </c>
      <c r="BF6" s="41" t="s">
        <v>135</v>
      </c>
      <c r="BG6" s="41" t="s">
        <v>135</v>
      </c>
      <c r="BH6" s="41" t="s">
        <v>135</v>
      </c>
      <c r="BI6" s="41" t="s">
        <v>135</v>
      </c>
      <c r="BJ6" s="41" t="s">
        <v>135</v>
      </c>
    </row>
    <row r="7" spans="1:65" ht="43.8" thickBot="1" x14ac:dyDescent="0.35">
      <c r="A7" s="207" t="s">
        <v>17</v>
      </c>
      <c r="B7" s="208"/>
      <c r="C7" s="173" t="s">
        <v>136</v>
      </c>
      <c r="D7" s="174" t="s">
        <v>137</v>
      </c>
      <c r="E7" s="174" t="s">
        <v>138</v>
      </c>
      <c r="F7" s="174" t="s">
        <v>139</v>
      </c>
      <c r="G7" s="174" t="s">
        <v>140</v>
      </c>
      <c r="H7" s="117" t="s">
        <v>141</v>
      </c>
      <c r="I7" s="117" t="s">
        <v>141</v>
      </c>
      <c r="J7" s="117" t="s">
        <v>141</v>
      </c>
      <c r="K7" s="117" t="s">
        <v>141</v>
      </c>
      <c r="L7" s="117" t="s">
        <v>141</v>
      </c>
      <c r="M7" s="117" t="s">
        <v>141</v>
      </c>
      <c r="N7" s="117" t="s">
        <v>141</v>
      </c>
      <c r="O7" s="117" t="s">
        <v>141</v>
      </c>
      <c r="P7" s="117" t="s">
        <v>141</v>
      </c>
      <c r="Q7" s="117" t="s">
        <v>141</v>
      </c>
      <c r="R7" s="117" t="s">
        <v>141</v>
      </c>
      <c r="S7" s="117" t="s">
        <v>141</v>
      </c>
      <c r="T7" s="117" t="s">
        <v>141</v>
      </c>
      <c r="U7" s="117" t="s">
        <v>141</v>
      </c>
      <c r="V7" s="117" t="s">
        <v>141</v>
      </c>
      <c r="W7" s="117" t="s">
        <v>141</v>
      </c>
      <c r="X7" s="117" t="s">
        <v>141</v>
      </c>
      <c r="Y7" s="117" t="s">
        <v>141</v>
      </c>
      <c r="Z7" s="117" t="s">
        <v>141</v>
      </c>
      <c r="AA7" s="117" t="s">
        <v>141</v>
      </c>
      <c r="AB7" s="117" t="s">
        <v>141</v>
      </c>
      <c r="AC7" s="117" t="s">
        <v>141</v>
      </c>
      <c r="AD7" s="117" t="s">
        <v>141</v>
      </c>
      <c r="AE7" s="117" t="s">
        <v>141</v>
      </c>
      <c r="AF7" s="117" t="s">
        <v>141</v>
      </c>
      <c r="AG7" s="117" t="s">
        <v>141</v>
      </c>
      <c r="AH7" s="117" t="s">
        <v>141</v>
      </c>
      <c r="AI7" s="117" t="s">
        <v>141</v>
      </c>
      <c r="AJ7" s="117" t="s">
        <v>141</v>
      </c>
      <c r="AK7" s="117" t="s">
        <v>141</v>
      </c>
      <c r="AL7" s="117" t="s">
        <v>141</v>
      </c>
      <c r="AM7" s="117" t="s">
        <v>141</v>
      </c>
      <c r="AN7" s="117" t="s">
        <v>141</v>
      </c>
      <c r="AO7" s="117" t="s">
        <v>141</v>
      </c>
      <c r="AP7" s="117" t="s">
        <v>141</v>
      </c>
      <c r="AQ7" s="117" t="s">
        <v>141</v>
      </c>
      <c r="AR7" s="117" t="s">
        <v>141</v>
      </c>
      <c r="AS7" s="117" t="s">
        <v>141</v>
      </c>
      <c r="AT7" s="117" t="s">
        <v>141</v>
      </c>
      <c r="AU7" s="117" t="s">
        <v>141</v>
      </c>
      <c r="AV7" s="117" t="s">
        <v>141</v>
      </c>
      <c r="AW7" s="117" t="s">
        <v>141</v>
      </c>
      <c r="AX7" s="117" t="s">
        <v>141</v>
      </c>
      <c r="AY7" s="117" t="s">
        <v>141</v>
      </c>
      <c r="AZ7" s="117" t="s">
        <v>141</v>
      </c>
      <c r="BA7" s="117" t="s">
        <v>141</v>
      </c>
      <c r="BB7" s="117" t="s">
        <v>141</v>
      </c>
      <c r="BC7" s="117" t="s">
        <v>141</v>
      </c>
      <c r="BD7" s="117" t="s">
        <v>141</v>
      </c>
      <c r="BE7" s="117" t="s">
        <v>141</v>
      </c>
      <c r="BF7" s="117" t="s">
        <v>141</v>
      </c>
      <c r="BG7" s="117" t="s">
        <v>141</v>
      </c>
      <c r="BH7" s="117" t="s">
        <v>141</v>
      </c>
      <c r="BI7" s="117" t="s">
        <v>141</v>
      </c>
      <c r="BJ7" s="117" t="s">
        <v>141</v>
      </c>
      <c r="BK7" s="115" t="s">
        <v>142</v>
      </c>
      <c r="BL7" s="113" t="s">
        <v>143</v>
      </c>
      <c r="BM7" s="113" t="s">
        <v>144</v>
      </c>
    </row>
    <row r="8" spans="1:65" x14ac:dyDescent="0.3">
      <c r="A8" s="118">
        <f>'Study Overview'!H12</f>
        <v>7</v>
      </c>
      <c r="B8" s="144" t="str">
        <f>'Study Overview'!J12</f>
        <v>Jan 202X</v>
      </c>
      <c r="C8" s="43"/>
      <c r="D8" s="43"/>
      <c r="E8" s="43"/>
      <c r="F8" s="43"/>
      <c r="G8" s="43"/>
      <c r="H8" s="43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62">
        <f t="shared" ref="BK8:BK47" si="0">SUM(C8:BJ8)</f>
        <v>0</v>
      </c>
      <c r="BL8" s="35">
        <f>BK8</f>
        <v>0</v>
      </c>
      <c r="BM8" s="28">
        <f>BL8/'Study Overview'!$E$2</f>
        <v>0</v>
      </c>
    </row>
    <row r="9" spans="1:65" x14ac:dyDescent="0.3">
      <c r="A9" s="118">
        <f>'Study Overview'!H13</f>
        <v>8</v>
      </c>
      <c r="B9" s="144" t="str">
        <f>'Study Overview'!J13</f>
        <v>Feb 202X</v>
      </c>
      <c r="C9" s="42">
        <v>1</v>
      </c>
      <c r="D9" s="42">
        <v>1</v>
      </c>
      <c r="E9" s="42">
        <v>1</v>
      </c>
      <c r="F9" s="43"/>
      <c r="G9" s="43"/>
      <c r="H9" s="43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63">
        <f t="shared" si="0"/>
        <v>3</v>
      </c>
      <c r="BL9" s="36">
        <f>BL8+BK9</f>
        <v>3</v>
      </c>
      <c r="BM9" s="28">
        <f>BL9/'Study Overview'!$E$2</f>
        <v>0.01</v>
      </c>
    </row>
    <row r="10" spans="1:65" x14ac:dyDescent="0.3">
      <c r="A10" s="118">
        <f>'Study Overview'!H14</f>
        <v>9</v>
      </c>
      <c r="B10" s="144" t="str">
        <f>'Study Overview'!J14</f>
        <v>Mar 202X</v>
      </c>
      <c r="C10" s="42">
        <v>1</v>
      </c>
      <c r="D10" s="42">
        <v>1</v>
      </c>
      <c r="E10" s="42">
        <v>1</v>
      </c>
      <c r="F10" s="42">
        <v>1</v>
      </c>
      <c r="G10" s="42">
        <v>0</v>
      </c>
      <c r="H10" s="42">
        <v>0</v>
      </c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63">
        <f t="shared" si="0"/>
        <v>4</v>
      </c>
      <c r="BL10" s="36">
        <f>BL9+BK10</f>
        <v>7</v>
      </c>
      <c r="BM10" s="28">
        <f>BL10/'Study Overview'!$E$2</f>
        <v>2.3333333333333334E-2</v>
      </c>
    </row>
    <row r="11" spans="1:65" x14ac:dyDescent="0.3">
      <c r="A11" s="118">
        <f>'Study Overview'!H15</f>
        <v>10</v>
      </c>
      <c r="B11" s="144" t="str">
        <f>'Study Overview'!J15</f>
        <v>Apr 202X</v>
      </c>
      <c r="C11" s="42">
        <v>1</v>
      </c>
      <c r="D11" s="42">
        <v>1</v>
      </c>
      <c r="E11" s="42">
        <v>1</v>
      </c>
      <c r="F11" s="42">
        <v>1</v>
      </c>
      <c r="G11" s="42">
        <v>1</v>
      </c>
      <c r="H11" s="42">
        <v>0</v>
      </c>
      <c r="I11" s="42">
        <v>0</v>
      </c>
      <c r="J11" s="42">
        <v>0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63">
        <f t="shared" si="0"/>
        <v>5</v>
      </c>
      <c r="BL11" s="36">
        <f t="shared" ref="BL11:BL46" si="1">BL10+BK11</f>
        <v>12</v>
      </c>
      <c r="BM11" s="28">
        <f>BL11/'Study Overview'!$E$2</f>
        <v>0.04</v>
      </c>
    </row>
    <row r="12" spans="1:65" x14ac:dyDescent="0.3">
      <c r="A12" s="118">
        <f>'Study Overview'!H16</f>
        <v>11</v>
      </c>
      <c r="B12" s="144" t="str">
        <f>'Study Overview'!J16</f>
        <v>May 202X</v>
      </c>
      <c r="C12" s="42">
        <v>1</v>
      </c>
      <c r="D12" s="42">
        <v>1</v>
      </c>
      <c r="E12" s="42">
        <v>1</v>
      </c>
      <c r="F12" s="42">
        <v>1</v>
      </c>
      <c r="G12" s="42">
        <v>1</v>
      </c>
      <c r="H12" s="42">
        <v>1</v>
      </c>
      <c r="I12" s="42">
        <v>1</v>
      </c>
      <c r="J12" s="42">
        <v>0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63">
        <f t="shared" si="0"/>
        <v>7</v>
      </c>
      <c r="BL12" s="36">
        <f t="shared" si="1"/>
        <v>19</v>
      </c>
      <c r="BM12" s="28">
        <f>BL12/'Study Overview'!$E$2</f>
        <v>6.3333333333333339E-2</v>
      </c>
    </row>
    <row r="13" spans="1:65" x14ac:dyDescent="0.3">
      <c r="A13" s="118">
        <f>'Study Overview'!H17</f>
        <v>12</v>
      </c>
      <c r="B13" s="144" t="str">
        <f>'Study Overview'!J17</f>
        <v>Jun 202X</v>
      </c>
      <c r="C13" s="42">
        <v>2</v>
      </c>
      <c r="D13" s="42">
        <v>2</v>
      </c>
      <c r="E13" s="42">
        <v>1</v>
      </c>
      <c r="F13" s="42">
        <v>1</v>
      </c>
      <c r="G13" s="42">
        <v>1</v>
      </c>
      <c r="H13" s="42">
        <v>0</v>
      </c>
      <c r="I13" s="42">
        <v>1</v>
      </c>
      <c r="J13" s="42">
        <v>1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63">
        <f t="shared" si="0"/>
        <v>9</v>
      </c>
      <c r="BL13" s="36">
        <f t="shared" si="1"/>
        <v>28</v>
      </c>
      <c r="BM13" s="28">
        <f>BL13/'Study Overview'!$E$2</f>
        <v>9.3333333333333338E-2</v>
      </c>
    </row>
    <row r="14" spans="1:65" x14ac:dyDescent="0.3">
      <c r="A14" s="118">
        <f>'Study Overview'!H18</f>
        <v>13</v>
      </c>
      <c r="B14" s="144" t="str">
        <f>'Study Overview'!J18</f>
        <v>Jul 202X</v>
      </c>
      <c r="C14" s="42">
        <v>2</v>
      </c>
      <c r="D14" s="42">
        <v>2</v>
      </c>
      <c r="E14" s="42">
        <v>2</v>
      </c>
      <c r="F14" s="42">
        <v>2</v>
      </c>
      <c r="G14" s="42">
        <v>1</v>
      </c>
      <c r="H14" s="42">
        <v>1</v>
      </c>
      <c r="I14" s="42">
        <v>0</v>
      </c>
      <c r="J14" s="42">
        <v>0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63">
        <f t="shared" si="0"/>
        <v>10</v>
      </c>
      <c r="BL14" s="36">
        <f t="shared" si="1"/>
        <v>38</v>
      </c>
      <c r="BM14" s="28">
        <f>BL14/'Study Overview'!$E$2</f>
        <v>0.12666666666666668</v>
      </c>
    </row>
    <row r="15" spans="1:65" x14ac:dyDescent="0.3">
      <c r="A15" s="118">
        <f>'Study Overview'!H19</f>
        <v>14</v>
      </c>
      <c r="B15" s="144" t="str">
        <f>'Study Overview'!J19</f>
        <v>Aug 202X</v>
      </c>
      <c r="C15" s="42">
        <v>2</v>
      </c>
      <c r="D15" s="42">
        <v>2</v>
      </c>
      <c r="E15" s="42">
        <v>2</v>
      </c>
      <c r="F15" s="42">
        <v>2</v>
      </c>
      <c r="G15" s="42">
        <v>1</v>
      </c>
      <c r="H15" s="42">
        <v>0</v>
      </c>
      <c r="I15" s="42">
        <v>1</v>
      </c>
      <c r="J15" s="42">
        <v>1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63">
        <f t="shared" si="0"/>
        <v>11</v>
      </c>
      <c r="BL15" s="36">
        <f t="shared" si="1"/>
        <v>49</v>
      </c>
      <c r="BM15" s="28">
        <f>BL15/'Study Overview'!$E$2</f>
        <v>0.16333333333333333</v>
      </c>
    </row>
    <row r="16" spans="1:65" x14ac:dyDescent="0.3">
      <c r="A16" s="118">
        <f>'Study Overview'!H20</f>
        <v>15</v>
      </c>
      <c r="B16" s="144" t="str">
        <f>'Study Overview'!J20</f>
        <v>Sep 202X</v>
      </c>
      <c r="C16" s="42">
        <v>2</v>
      </c>
      <c r="D16" s="42">
        <v>2</v>
      </c>
      <c r="E16" s="42">
        <v>2</v>
      </c>
      <c r="F16" s="42">
        <v>2</v>
      </c>
      <c r="G16" s="42">
        <v>1</v>
      </c>
      <c r="H16" s="42">
        <v>1</v>
      </c>
      <c r="I16" s="42">
        <v>0</v>
      </c>
      <c r="J16" s="42">
        <v>0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63">
        <f t="shared" si="0"/>
        <v>10</v>
      </c>
      <c r="BL16" s="36">
        <f t="shared" si="1"/>
        <v>59</v>
      </c>
      <c r="BM16" s="28">
        <f>BL16/'Study Overview'!$E$2</f>
        <v>0.19666666666666666</v>
      </c>
    </row>
    <row r="17" spans="1:65" x14ac:dyDescent="0.3">
      <c r="A17" s="118">
        <f>'Study Overview'!H21</f>
        <v>16</v>
      </c>
      <c r="B17" s="144" t="str">
        <f>'Study Overview'!J21</f>
        <v>Oct 202X</v>
      </c>
      <c r="C17" s="42">
        <v>2</v>
      </c>
      <c r="D17" s="42">
        <v>2</v>
      </c>
      <c r="E17" s="42">
        <v>2</v>
      </c>
      <c r="F17" s="42">
        <v>2</v>
      </c>
      <c r="G17" s="42">
        <v>1</v>
      </c>
      <c r="H17" s="42">
        <v>0</v>
      </c>
      <c r="I17" s="42">
        <v>1</v>
      </c>
      <c r="J17" s="42">
        <v>1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63">
        <f t="shared" si="0"/>
        <v>11</v>
      </c>
      <c r="BL17" s="36">
        <f t="shared" si="1"/>
        <v>70</v>
      </c>
      <c r="BM17" s="28">
        <f>BL17/'Study Overview'!$E$2</f>
        <v>0.23333333333333334</v>
      </c>
    </row>
    <row r="18" spans="1:65" x14ac:dyDescent="0.3">
      <c r="A18" s="118">
        <f>'Study Overview'!H22</f>
        <v>17</v>
      </c>
      <c r="B18" s="144" t="str">
        <f>'Study Overview'!J22</f>
        <v>Nov 202X</v>
      </c>
      <c r="C18" s="42">
        <v>2</v>
      </c>
      <c r="D18" s="42">
        <v>2</v>
      </c>
      <c r="E18" s="42">
        <v>2</v>
      </c>
      <c r="F18" s="42">
        <v>2</v>
      </c>
      <c r="G18" s="42">
        <v>1</v>
      </c>
      <c r="H18" s="42">
        <v>1</v>
      </c>
      <c r="I18" s="42">
        <v>0</v>
      </c>
      <c r="J18" s="42">
        <v>1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63">
        <f t="shared" si="0"/>
        <v>11</v>
      </c>
      <c r="BL18" s="36">
        <f t="shared" si="1"/>
        <v>81</v>
      </c>
      <c r="BM18" s="28">
        <f>BL18/'Study Overview'!$E$2</f>
        <v>0.27</v>
      </c>
    </row>
    <row r="19" spans="1:65" x14ac:dyDescent="0.3">
      <c r="A19" s="118">
        <f>'Study Overview'!H23</f>
        <v>18</v>
      </c>
      <c r="B19" s="144" t="str">
        <f>'Study Overview'!J23</f>
        <v>Dec 202X</v>
      </c>
      <c r="C19" s="42">
        <v>2</v>
      </c>
      <c r="D19" s="42">
        <v>2</v>
      </c>
      <c r="E19" s="42">
        <v>2</v>
      </c>
      <c r="F19" s="42">
        <v>2</v>
      </c>
      <c r="G19" s="42">
        <v>1</v>
      </c>
      <c r="H19" s="42">
        <v>1</v>
      </c>
      <c r="I19" s="42">
        <v>1</v>
      </c>
      <c r="J19" s="42">
        <v>0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63">
        <f t="shared" si="0"/>
        <v>11</v>
      </c>
      <c r="BL19" s="36">
        <f t="shared" si="1"/>
        <v>92</v>
      </c>
      <c r="BM19" s="28">
        <f>BL19/'Study Overview'!$E$2</f>
        <v>0.30666666666666664</v>
      </c>
    </row>
    <row r="20" spans="1:65" x14ac:dyDescent="0.3">
      <c r="A20" s="118">
        <f>'Study Overview'!H24</f>
        <v>19</v>
      </c>
      <c r="B20" s="144" t="str">
        <f>'Study Overview'!J24</f>
        <v>Jan 202X</v>
      </c>
      <c r="C20" s="42">
        <v>2</v>
      </c>
      <c r="D20" s="42">
        <v>2</v>
      </c>
      <c r="E20" s="42">
        <v>2</v>
      </c>
      <c r="F20" s="42">
        <v>2</v>
      </c>
      <c r="G20" s="42">
        <v>1</v>
      </c>
      <c r="H20" s="42">
        <v>0</v>
      </c>
      <c r="I20" s="42">
        <v>0</v>
      </c>
      <c r="J20" s="42">
        <v>1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63">
        <f t="shared" si="0"/>
        <v>10</v>
      </c>
      <c r="BL20" s="36">
        <f t="shared" si="1"/>
        <v>102</v>
      </c>
      <c r="BM20" s="28">
        <f>BL20/'Study Overview'!$E$2</f>
        <v>0.34</v>
      </c>
    </row>
    <row r="21" spans="1:65" x14ac:dyDescent="0.3">
      <c r="A21" s="118">
        <f>'Study Overview'!H25</f>
        <v>20</v>
      </c>
      <c r="B21" s="144" t="str">
        <f>'Study Overview'!J25</f>
        <v>Feb 202X</v>
      </c>
      <c r="C21" s="42">
        <v>2</v>
      </c>
      <c r="D21" s="42">
        <v>2</v>
      </c>
      <c r="E21" s="42">
        <v>2</v>
      </c>
      <c r="F21" s="42">
        <v>2</v>
      </c>
      <c r="G21" s="42">
        <v>1</v>
      </c>
      <c r="H21" s="42">
        <v>1</v>
      </c>
      <c r="I21" s="42">
        <v>1</v>
      </c>
      <c r="J21" s="42">
        <v>1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63">
        <f t="shared" si="0"/>
        <v>12</v>
      </c>
      <c r="BL21" s="36">
        <f t="shared" si="1"/>
        <v>114</v>
      </c>
      <c r="BM21" s="28">
        <f>BL21/'Study Overview'!$E$2</f>
        <v>0.38</v>
      </c>
    </row>
    <row r="22" spans="1:65" x14ac:dyDescent="0.3">
      <c r="A22" s="118">
        <f>'Study Overview'!H26</f>
        <v>21</v>
      </c>
      <c r="B22" s="144" t="str">
        <f>'Study Overview'!J26</f>
        <v>Mar 202X</v>
      </c>
      <c r="C22" s="42">
        <v>2</v>
      </c>
      <c r="D22" s="42">
        <v>2</v>
      </c>
      <c r="E22" s="42">
        <v>2</v>
      </c>
      <c r="F22" s="42">
        <v>2</v>
      </c>
      <c r="G22" s="42">
        <v>1</v>
      </c>
      <c r="H22" s="42">
        <v>1</v>
      </c>
      <c r="I22" s="42">
        <v>1</v>
      </c>
      <c r="J22" s="42">
        <v>0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63">
        <f t="shared" si="0"/>
        <v>11</v>
      </c>
      <c r="BL22" s="36">
        <f t="shared" si="1"/>
        <v>125</v>
      </c>
      <c r="BM22" s="28">
        <f>BL22/'Study Overview'!$E$2</f>
        <v>0.41666666666666669</v>
      </c>
    </row>
    <row r="23" spans="1:65" x14ac:dyDescent="0.3">
      <c r="A23" s="118">
        <f>'Study Overview'!H27</f>
        <v>22</v>
      </c>
      <c r="B23" s="144" t="str">
        <f>'Study Overview'!J27</f>
        <v>Apr 202X</v>
      </c>
      <c r="C23" s="42">
        <v>2</v>
      </c>
      <c r="D23" s="42">
        <v>2</v>
      </c>
      <c r="E23" s="42">
        <v>2</v>
      </c>
      <c r="F23" s="42">
        <v>2</v>
      </c>
      <c r="G23" s="42">
        <v>1</v>
      </c>
      <c r="H23" s="42">
        <v>0</v>
      </c>
      <c r="I23" s="42">
        <v>1</v>
      </c>
      <c r="J23" s="42">
        <v>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63">
        <f t="shared" si="0"/>
        <v>11</v>
      </c>
      <c r="BL23" s="36">
        <f t="shared" si="1"/>
        <v>136</v>
      </c>
      <c r="BM23" s="28">
        <f>BL23/'Study Overview'!$E$2</f>
        <v>0.45333333333333331</v>
      </c>
    </row>
    <row r="24" spans="1:65" x14ac:dyDescent="0.3">
      <c r="A24" s="118">
        <f>'Study Overview'!H28</f>
        <v>23</v>
      </c>
      <c r="B24" s="144" t="str">
        <f>'Study Overview'!J28</f>
        <v>May 202X</v>
      </c>
      <c r="C24" s="42">
        <v>2</v>
      </c>
      <c r="D24" s="42">
        <v>2</v>
      </c>
      <c r="E24" s="42">
        <v>2</v>
      </c>
      <c r="F24" s="42">
        <v>2</v>
      </c>
      <c r="G24" s="42">
        <v>1</v>
      </c>
      <c r="H24" s="42">
        <v>1</v>
      </c>
      <c r="I24" s="42">
        <v>0</v>
      </c>
      <c r="J24" s="42">
        <v>0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63">
        <f t="shared" si="0"/>
        <v>10</v>
      </c>
      <c r="BL24" s="36">
        <f t="shared" si="1"/>
        <v>146</v>
      </c>
      <c r="BM24" s="28">
        <f>BL24/'Study Overview'!$E$2</f>
        <v>0.48666666666666669</v>
      </c>
    </row>
    <row r="25" spans="1:65" x14ac:dyDescent="0.3">
      <c r="A25" s="118">
        <f>'Study Overview'!H29</f>
        <v>24</v>
      </c>
      <c r="B25" s="144" t="str">
        <f>'Study Overview'!J29</f>
        <v>Jun 202X</v>
      </c>
      <c r="C25" s="42">
        <v>2</v>
      </c>
      <c r="D25" s="42">
        <v>2</v>
      </c>
      <c r="E25" s="42">
        <v>2</v>
      </c>
      <c r="F25" s="42">
        <v>2</v>
      </c>
      <c r="G25" s="42">
        <v>1</v>
      </c>
      <c r="H25" s="42">
        <v>0</v>
      </c>
      <c r="I25" s="42">
        <v>1</v>
      </c>
      <c r="J25" s="42">
        <v>0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63">
        <f t="shared" si="0"/>
        <v>10</v>
      </c>
      <c r="BL25" s="36">
        <f t="shared" si="1"/>
        <v>156</v>
      </c>
      <c r="BM25" s="28">
        <f>BL25/'Study Overview'!$E$2</f>
        <v>0.52</v>
      </c>
    </row>
    <row r="26" spans="1:65" x14ac:dyDescent="0.3">
      <c r="A26" s="118">
        <f>'Study Overview'!H30</f>
        <v>25</v>
      </c>
      <c r="B26" s="144" t="str">
        <f>'Study Overview'!J30</f>
        <v>Jul 202X</v>
      </c>
      <c r="C26" s="42">
        <v>2</v>
      </c>
      <c r="D26" s="42">
        <v>2</v>
      </c>
      <c r="E26" s="42">
        <v>2</v>
      </c>
      <c r="F26" s="42">
        <v>2</v>
      </c>
      <c r="G26" s="42">
        <v>1</v>
      </c>
      <c r="H26" s="42">
        <v>0</v>
      </c>
      <c r="I26" s="42">
        <v>0</v>
      </c>
      <c r="J26" s="42">
        <v>0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63">
        <f t="shared" si="0"/>
        <v>9</v>
      </c>
      <c r="BL26" s="36">
        <f t="shared" si="1"/>
        <v>165</v>
      </c>
      <c r="BM26" s="28">
        <f>BL26/'Study Overview'!$E$2</f>
        <v>0.55000000000000004</v>
      </c>
    </row>
    <row r="27" spans="1:65" x14ac:dyDescent="0.3">
      <c r="A27" s="118">
        <f>'Study Overview'!H31</f>
        <v>26</v>
      </c>
      <c r="B27" s="144" t="str">
        <f>'Study Overview'!J31</f>
        <v>Aug 202X</v>
      </c>
      <c r="C27" s="42">
        <v>2</v>
      </c>
      <c r="D27" s="42">
        <v>2</v>
      </c>
      <c r="E27" s="42">
        <v>2</v>
      </c>
      <c r="F27" s="42">
        <v>2</v>
      </c>
      <c r="G27" s="42">
        <v>0</v>
      </c>
      <c r="H27" s="42">
        <v>0</v>
      </c>
      <c r="I27" s="42">
        <v>0</v>
      </c>
      <c r="J27" s="42">
        <v>0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63">
        <f t="shared" si="0"/>
        <v>8</v>
      </c>
      <c r="BL27" s="36">
        <f t="shared" si="1"/>
        <v>173</v>
      </c>
      <c r="BM27" s="28">
        <f>BL27/'Study Overview'!$E$2</f>
        <v>0.57666666666666666</v>
      </c>
    </row>
    <row r="28" spans="1:65" x14ac:dyDescent="0.3">
      <c r="A28" s="118">
        <f>'Study Overview'!H32</f>
        <v>27</v>
      </c>
      <c r="B28" s="144" t="str">
        <f>'Study Overview'!J32</f>
        <v>Sep 202X</v>
      </c>
      <c r="C28" s="42">
        <v>2</v>
      </c>
      <c r="D28" s="42">
        <v>2</v>
      </c>
      <c r="E28" s="42">
        <v>2</v>
      </c>
      <c r="F28" s="42">
        <v>2</v>
      </c>
      <c r="G28" s="42">
        <v>1</v>
      </c>
      <c r="H28" s="42">
        <v>0</v>
      </c>
      <c r="I28" s="42">
        <v>0</v>
      </c>
      <c r="J28" s="42">
        <v>1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63">
        <f t="shared" si="0"/>
        <v>10</v>
      </c>
      <c r="BL28" s="36">
        <f t="shared" si="1"/>
        <v>183</v>
      </c>
      <c r="BM28" s="28">
        <f>BL28/'Study Overview'!$E$2</f>
        <v>0.61</v>
      </c>
    </row>
    <row r="29" spans="1:65" x14ac:dyDescent="0.3">
      <c r="A29" s="118">
        <f>'Study Overview'!H33</f>
        <v>28</v>
      </c>
      <c r="B29" s="144" t="str">
        <f>'Study Overview'!J33</f>
        <v>Oct 202X</v>
      </c>
      <c r="C29" s="42">
        <v>2</v>
      </c>
      <c r="D29" s="42">
        <v>2</v>
      </c>
      <c r="E29" s="42">
        <v>2</v>
      </c>
      <c r="F29" s="42">
        <v>2</v>
      </c>
      <c r="G29" s="42">
        <v>1</v>
      </c>
      <c r="H29" s="42">
        <v>1</v>
      </c>
      <c r="I29" s="42">
        <v>1</v>
      </c>
      <c r="J29" s="42">
        <v>1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63">
        <f t="shared" si="0"/>
        <v>12</v>
      </c>
      <c r="BL29" s="36">
        <f t="shared" si="1"/>
        <v>195</v>
      </c>
      <c r="BM29" s="28">
        <f>BL29/'Study Overview'!$E$2</f>
        <v>0.65</v>
      </c>
    </row>
    <row r="30" spans="1:65" x14ac:dyDescent="0.3">
      <c r="A30" s="118">
        <f>'Study Overview'!H34</f>
        <v>29</v>
      </c>
      <c r="B30" s="144" t="str">
        <f>'Study Overview'!J34</f>
        <v>Nov 202X</v>
      </c>
      <c r="C30" s="42">
        <v>2</v>
      </c>
      <c r="D30" s="42">
        <v>2</v>
      </c>
      <c r="E30" s="42">
        <v>2</v>
      </c>
      <c r="F30" s="42">
        <v>2</v>
      </c>
      <c r="G30" s="42">
        <v>1</v>
      </c>
      <c r="H30" s="42">
        <v>1</v>
      </c>
      <c r="I30" s="42">
        <v>1</v>
      </c>
      <c r="J30" s="42">
        <v>1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63">
        <f t="shared" si="0"/>
        <v>12</v>
      </c>
      <c r="BL30" s="36">
        <f t="shared" si="1"/>
        <v>207</v>
      </c>
      <c r="BM30" s="28">
        <f>BL30/'Study Overview'!$E$2</f>
        <v>0.69</v>
      </c>
    </row>
    <row r="31" spans="1:65" x14ac:dyDescent="0.3">
      <c r="A31" s="118">
        <f>'Study Overview'!H35</f>
        <v>30</v>
      </c>
      <c r="B31" s="144" t="str">
        <f>'Study Overview'!J35</f>
        <v>Dec 202X</v>
      </c>
      <c r="C31" s="42">
        <v>2</v>
      </c>
      <c r="D31" s="42">
        <v>2</v>
      </c>
      <c r="E31" s="42">
        <v>2</v>
      </c>
      <c r="F31" s="42">
        <v>2</v>
      </c>
      <c r="G31" s="42">
        <v>1</v>
      </c>
      <c r="H31" s="42">
        <v>1</v>
      </c>
      <c r="I31" s="42">
        <v>1</v>
      </c>
      <c r="J31" s="42">
        <v>0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63">
        <f t="shared" si="0"/>
        <v>11</v>
      </c>
      <c r="BL31" s="36">
        <f t="shared" si="1"/>
        <v>218</v>
      </c>
      <c r="BM31" s="28">
        <f>BL31/'Study Overview'!$E$2</f>
        <v>0.72666666666666668</v>
      </c>
    </row>
    <row r="32" spans="1:65" x14ac:dyDescent="0.3">
      <c r="A32" s="118">
        <f>'Study Overview'!H36</f>
        <v>31</v>
      </c>
      <c r="B32" s="144" t="str">
        <f>'Study Overview'!J36</f>
        <v>Jan 202X</v>
      </c>
      <c r="C32" s="42">
        <v>2</v>
      </c>
      <c r="D32" s="42">
        <v>2</v>
      </c>
      <c r="E32" s="42">
        <v>2</v>
      </c>
      <c r="F32" s="42">
        <v>2</v>
      </c>
      <c r="G32" s="42">
        <v>1</v>
      </c>
      <c r="H32" s="42">
        <v>0</v>
      </c>
      <c r="I32" s="42">
        <v>0</v>
      </c>
      <c r="J32" s="42">
        <v>1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63">
        <f t="shared" si="0"/>
        <v>10</v>
      </c>
      <c r="BL32" s="36">
        <f t="shared" si="1"/>
        <v>228</v>
      </c>
      <c r="BM32" s="28">
        <f>BL32/'Study Overview'!$E$2</f>
        <v>0.76</v>
      </c>
    </row>
    <row r="33" spans="1:65" x14ac:dyDescent="0.3">
      <c r="A33" s="118">
        <f>'Study Overview'!H37</f>
        <v>32</v>
      </c>
      <c r="B33" s="144" t="str">
        <f>'Study Overview'!J37</f>
        <v>Feb 202X</v>
      </c>
      <c r="C33" s="42">
        <v>2</v>
      </c>
      <c r="D33" s="42">
        <v>2</v>
      </c>
      <c r="E33" s="42">
        <v>2</v>
      </c>
      <c r="F33" s="42">
        <v>2</v>
      </c>
      <c r="G33" s="42">
        <v>1</v>
      </c>
      <c r="H33" s="42">
        <v>1</v>
      </c>
      <c r="I33" s="42">
        <v>1</v>
      </c>
      <c r="J33" s="42">
        <v>1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63">
        <f t="shared" si="0"/>
        <v>12</v>
      </c>
      <c r="BL33" s="36">
        <f t="shared" si="1"/>
        <v>240</v>
      </c>
      <c r="BM33" s="28">
        <f>BL33/'Study Overview'!$E$2</f>
        <v>0.8</v>
      </c>
    </row>
    <row r="34" spans="1:65" x14ac:dyDescent="0.3">
      <c r="A34" s="118">
        <f>'Study Overview'!H38</f>
        <v>33</v>
      </c>
      <c r="B34" s="144" t="str">
        <f>'Study Overview'!J38</f>
        <v>Mar 202X</v>
      </c>
      <c r="C34" s="42">
        <v>2</v>
      </c>
      <c r="D34" s="42">
        <v>2</v>
      </c>
      <c r="E34" s="42">
        <v>2</v>
      </c>
      <c r="F34" s="42">
        <v>2</v>
      </c>
      <c r="G34" s="42">
        <v>1</v>
      </c>
      <c r="H34" s="42">
        <v>1</v>
      </c>
      <c r="I34" s="42">
        <v>1</v>
      </c>
      <c r="J34" s="42">
        <v>1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63">
        <f t="shared" si="0"/>
        <v>12</v>
      </c>
      <c r="BL34" s="36">
        <f t="shared" si="1"/>
        <v>252</v>
      </c>
      <c r="BM34" s="28">
        <f>BL34/'Study Overview'!$E$2</f>
        <v>0.84</v>
      </c>
    </row>
    <row r="35" spans="1:65" x14ac:dyDescent="0.3">
      <c r="A35" s="118">
        <f>'Study Overview'!H39</f>
        <v>34</v>
      </c>
      <c r="B35" s="144" t="str">
        <f>'Study Overview'!J39</f>
        <v>Apr 202X</v>
      </c>
      <c r="C35" s="42">
        <v>2</v>
      </c>
      <c r="D35" s="42">
        <v>2</v>
      </c>
      <c r="E35" s="42">
        <v>2</v>
      </c>
      <c r="F35" s="42">
        <v>2</v>
      </c>
      <c r="G35" s="42">
        <v>1</v>
      </c>
      <c r="H35" s="42">
        <v>1</v>
      </c>
      <c r="I35" s="42">
        <v>1</v>
      </c>
      <c r="J35" s="42">
        <v>1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63">
        <f t="shared" si="0"/>
        <v>12</v>
      </c>
      <c r="BL35" s="36">
        <f t="shared" si="1"/>
        <v>264</v>
      </c>
      <c r="BM35" s="28">
        <f>BL35/'Study Overview'!$E$2</f>
        <v>0.88</v>
      </c>
    </row>
    <row r="36" spans="1:65" x14ac:dyDescent="0.3">
      <c r="A36" s="118">
        <f>'Study Overview'!H40</f>
        <v>35</v>
      </c>
      <c r="B36" s="144" t="str">
        <f>'Study Overview'!J40</f>
        <v>May 202X</v>
      </c>
      <c r="C36" s="42">
        <v>2</v>
      </c>
      <c r="D36" s="42">
        <v>2</v>
      </c>
      <c r="E36" s="42">
        <v>2</v>
      </c>
      <c r="F36" s="42">
        <v>2</v>
      </c>
      <c r="G36" s="42">
        <v>1</v>
      </c>
      <c r="H36" s="42">
        <v>1</v>
      </c>
      <c r="I36" s="42">
        <v>0</v>
      </c>
      <c r="J36" s="42">
        <v>0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63">
        <f t="shared" si="0"/>
        <v>10</v>
      </c>
      <c r="BL36" s="36">
        <f t="shared" si="1"/>
        <v>274</v>
      </c>
      <c r="BM36" s="28">
        <f>BL36/'Study Overview'!$E$2</f>
        <v>0.91333333333333333</v>
      </c>
    </row>
    <row r="37" spans="1:65" x14ac:dyDescent="0.3">
      <c r="A37" s="118">
        <f>'Study Overview'!H41</f>
        <v>36</v>
      </c>
      <c r="B37" s="144" t="str">
        <f>'Study Overview'!J41</f>
        <v>Jun 202X</v>
      </c>
      <c r="C37" s="42">
        <v>2</v>
      </c>
      <c r="D37" s="42">
        <v>2</v>
      </c>
      <c r="E37" s="42">
        <v>2</v>
      </c>
      <c r="F37" s="42">
        <v>2</v>
      </c>
      <c r="G37" s="42">
        <v>1</v>
      </c>
      <c r="H37" s="42">
        <v>0</v>
      </c>
      <c r="I37" s="42">
        <v>0</v>
      </c>
      <c r="J37" s="42">
        <v>0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63">
        <f t="shared" si="0"/>
        <v>9</v>
      </c>
      <c r="BL37" s="36">
        <f t="shared" si="1"/>
        <v>283</v>
      </c>
      <c r="BM37" s="28">
        <f>BL37/'Study Overview'!$E$2</f>
        <v>0.94333333333333336</v>
      </c>
    </row>
    <row r="38" spans="1:65" x14ac:dyDescent="0.3">
      <c r="A38" s="118">
        <f>'Study Overview'!H42</f>
        <v>37</v>
      </c>
      <c r="B38" s="144" t="str">
        <f>'Study Overview'!J42</f>
        <v>Jul 202X</v>
      </c>
      <c r="C38" s="42">
        <v>2</v>
      </c>
      <c r="D38" s="42">
        <v>2</v>
      </c>
      <c r="E38" s="42">
        <v>2</v>
      </c>
      <c r="F38" s="42">
        <v>2</v>
      </c>
      <c r="G38" s="42">
        <v>1</v>
      </c>
      <c r="H38" s="42">
        <v>0</v>
      </c>
      <c r="I38" s="42">
        <v>0</v>
      </c>
      <c r="J38" s="42">
        <v>0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63">
        <f t="shared" si="0"/>
        <v>9</v>
      </c>
      <c r="BL38" s="36">
        <f t="shared" si="1"/>
        <v>292</v>
      </c>
      <c r="BM38" s="28">
        <f>BL38/'Study Overview'!$E$2</f>
        <v>0.97333333333333338</v>
      </c>
    </row>
    <row r="39" spans="1:65" x14ac:dyDescent="0.3">
      <c r="A39" s="118">
        <f>'Study Overview'!H43</f>
        <v>38</v>
      </c>
      <c r="B39" s="144" t="str">
        <f>'Study Overview'!J43</f>
        <v>Aug 202X</v>
      </c>
      <c r="C39" s="42">
        <v>2</v>
      </c>
      <c r="D39" s="42">
        <v>2</v>
      </c>
      <c r="E39" s="42">
        <v>2</v>
      </c>
      <c r="F39" s="42">
        <v>2</v>
      </c>
      <c r="G39" s="42">
        <v>0</v>
      </c>
      <c r="H39" s="42">
        <v>0</v>
      </c>
      <c r="I39" s="42">
        <v>0</v>
      </c>
      <c r="J39" s="42">
        <v>0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63">
        <f t="shared" si="0"/>
        <v>8</v>
      </c>
      <c r="BL39" s="36">
        <f t="shared" si="1"/>
        <v>300</v>
      </c>
      <c r="BM39" s="28">
        <f>BL39/'Study Overview'!$E$2</f>
        <v>1</v>
      </c>
    </row>
    <row r="40" spans="1:65" x14ac:dyDescent="0.3">
      <c r="A40" s="118">
        <f>'Study Overview'!H44</f>
        <v>39</v>
      </c>
      <c r="B40" s="144" t="str">
        <f>'Study Overview'!J44</f>
        <v>Sep 202X</v>
      </c>
      <c r="C40" s="42"/>
      <c r="D40" s="42"/>
      <c r="E40" s="42"/>
      <c r="F40" s="42"/>
      <c r="G40" s="42"/>
      <c r="H40" s="42"/>
      <c r="I40" s="42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63">
        <f t="shared" si="0"/>
        <v>0</v>
      </c>
      <c r="BL40" s="36">
        <f t="shared" si="1"/>
        <v>300</v>
      </c>
      <c r="BM40" s="28">
        <f>BL40/'Study Overview'!$E$2</f>
        <v>1</v>
      </c>
    </row>
    <row r="41" spans="1:65" x14ac:dyDescent="0.3">
      <c r="A41" s="118">
        <f>'Study Overview'!H45</f>
        <v>40</v>
      </c>
      <c r="B41" s="144" t="str">
        <f>'Study Overview'!J45</f>
        <v>Oct 202X</v>
      </c>
      <c r="C41" s="42"/>
      <c r="D41" s="42"/>
      <c r="E41" s="42"/>
      <c r="F41" s="42"/>
      <c r="G41" s="42"/>
      <c r="H41" s="42"/>
      <c r="I41" s="42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63">
        <f t="shared" si="0"/>
        <v>0</v>
      </c>
      <c r="BL41" s="36">
        <f t="shared" si="1"/>
        <v>300</v>
      </c>
      <c r="BM41" s="28">
        <f>BL41/'Study Overview'!$E$2</f>
        <v>1</v>
      </c>
    </row>
    <row r="42" spans="1:65" x14ac:dyDescent="0.3">
      <c r="A42" s="118">
        <f>'Study Overview'!H46</f>
        <v>41</v>
      </c>
      <c r="B42" s="144" t="str">
        <f>'Study Overview'!J46</f>
        <v>Nov 202X</v>
      </c>
      <c r="C42" s="42"/>
      <c r="D42" s="42"/>
      <c r="E42" s="42"/>
      <c r="F42" s="42"/>
      <c r="G42" s="42"/>
      <c r="H42" s="42"/>
      <c r="I42" s="42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63">
        <f t="shared" si="0"/>
        <v>0</v>
      </c>
      <c r="BL42" s="36">
        <f t="shared" si="1"/>
        <v>300</v>
      </c>
      <c r="BM42" s="28">
        <f>BL42/'Study Overview'!$E$2</f>
        <v>1</v>
      </c>
    </row>
    <row r="43" spans="1:65" x14ac:dyDescent="0.3">
      <c r="A43" s="118">
        <f>'Study Overview'!H47</f>
        <v>42</v>
      </c>
      <c r="B43" s="144" t="str">
        <f>'Study Overview'!J47</f>
        <v>Dec 202X</v>
      </c>
      <c r="C43" s="42"/>
      <c r="D43" s="42"/>
      <c r="E43" s="42"/>
      <c r="F43" s="42"/>
      <c r="G43" s="42"/>
      <c r="H43" s="42"/>
      <c r="I43" s="42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63">
        <f t="shared" si="0"/>
        <v>0</v>
      </c>
      <c r="BL43" s="36">
        <f t="shared" si="1"/>
        <v>300</v>
      </c>
      <c r="BM43" s="28">
        <f>BL43/'Study Overview'!$E$2</f>
        <v>1</v>
      </c>
    </row>
    <row r="44" spans="1:65" x14ac:dyDescent="0.3">
      <c r="A44" s="118">
        <f>'Study Overview'!H48</f>
        <v>43</v>
      </c>
      <c r="B44" s="144" t="str">
        <f>'Study Overview'!J48</f>
        <v>Jan 202X</v>
      </c>
      <c r="C44" s="42"/>
      <c r="D44" s="42"/>
      <c r="E44" s="42"/>
      <c r="F44" s="42"/>
      <c r="G44" s="42"/>
      <c r="H44" s="42"/>
      <c r="I44" s="42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63">
        <f t="shared" si="0"/>
        <v>0</v>
      </c>
      <c r="BL44" s="36">
        <f t="shared" si="1"/>
        <v>300</v>
      </c>
      <c r="BM44" s="28">
        <f>BL44/'Study Overview'!$E$2</f>
        <v>1</v>
      </c>
    </row>
    <row r="45" spans="1:65" x14ac:dyDescent="0.3">
      <c r="A45" s="118">
        <f>'Study Overview'!H49</f>
        <v>44</v>
      </c>
      <c r="B45" s="144" t="str">
        <f>'Study Overview'!J49</f>
        <v>Feb 202X</v>
      </c>
      <c r="C45" s="42"/>
      <c r="D45" s="42"/>
      <c r="E45" s="42"/>
      <c r="F45" s="42"/>
      <c r="G45" s="42"/>
      <c r="H45" s="42"/>
      <c r="I45" s="42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63">
        <f t="shared" si="0"/>
        <v>0</v>
      </c>
      <c r="BL45" s="36">
        <f t="shared" si="1"/>
        <v>300</v>
      </c>
      <c r="BM45" s="28">
        <f>BL45/'Study Overview'!$E$2</f>
        <v>1</v>
      </c>
    </row>
    <row r="46" spans="1:65" ht="15" thickBot="1" x14ac:dyDescent="0.35">
      <c r="A46" s="118">
        <f>'Study Overview'!H50</f>
        <v>45</v>
      </c>
      <c r="B46" s="144" t="str">
        <f>'Study Overview'!J50</f>
        <v>Mar 202X</v>
      </c>
      <c r="C46" s="42"/>
      <c r="D46" s="42"/>
      <c r="E46" s="42"/>
      <c r="F46" s="42"/>
      <c r="G46" s="42"/>
      <c r="H46" s="42"/>
      <c r="I46" s="42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63">
        <f t="shared" si="0"/>
        <v>0</v>
      </c>
      <c r="BL46" s="36">
        <f t="shared" si="1"/>
        <v>300</v>
      </c>
      <c r="BM46" s="28">
        <f>BL46/'Study Overview'!$E$2</f>
        <v>1</v>
      </c>
    </row>
    <row r="47" spans="1:65" ht="15" thickBot="1" x14ac:dyDescent="0.35">
      <c r="B47" s="71" t="s">
        <v>145</v>
      </c>
      <c r="C47" s="72">
        <f>SUM(C8:C46)</f>
        <v>58</v>
      </c>
      <c r="D47" s="72">
        <f t="shared" ref="D47:I47" si="2">SUM(D8:D46)</f>
        <v>58</v>
      </c>
      <c r="E47" s="72">
        <f t="shared" si="2"/>
        <v>57</v>
      </c>
      <c r="F47" s="72">
        <f t="shared" si="2"/>
        <v>56</v>
      </c>
      <c r="G47" s="72">
        <f t="shared" si="2"/>
        <v>27</v>
      </c>
      <c r="H47" s="72">
        <f t="shared" si="2"/>
        <v>15</v>
      </c>
      <c r="I47" s="72">
        <f t="shared" si="2"/>
        <v>15</v>
      </c>
      <c r="J47" s="72">
        <f t="shared" ref="J47:BI47" si="3">SUM(J8:J46)</f>
        <v>14</v>
      </c>
      <c r="K47" s="72">
        <f t="shared" si="3"/>
        <v>0</v>
      </c>
      <c r="L47" s="72">
        <f t="shared" si="3"/>
        <v>0</v>
      </c>
      <c r="M47" s="72">
        <f t="shared" si="3"/>
        <v>0</v>
      </c>
      <c r="N47" s="72">
        <f t="shared" si="3"/>
        <v>0</v>
      </c>
      <c r="O47" s="72">
        <f t="shared" si="3"/>
        <v>0</v>
      </c>
      <c r="P47" s="72">
        <f t="shared" si="3"/>
        <v>0</v>
      </c>
      <c r="Q47" s="72">
        <f t="shared" si="3"/>
        <v>0</v>
      </c>
      <c r="R47" s="72">
        <f t="shared" si="3"/>
        <v>0</v>
      </c>
      <c r="S47" s="72">
        <f t="shared" si="3"/>
        <v>0</v>
      </c>
      <c r="T47" s="72">
        <f t="shared" si="3"/>
        <v>0</v>
      </c>
      <c r="U47" s="72">
        <f t="shared" si="3"/>
        <v>0</v>
      </c>
      <c r="V47" s="72">
        <f t="shared" si="3"/>
        <v>0</v>
      </c>
      <c r="W47" s="72">
        <f t="shared" si="3"/>
        <v>0</v>
      </c>
      <c r="X47" s="72">
        <f t="shared" si="3"/>
        <v>0</v>
      </c>
      <c r="Y47" s="72">
        <f t="shared" si="3"/>
        <v>0</v>
      </c>
      <c r="Z47" s="72">
        <f t="shared" si="3"/>
        <v>0</v>
      </c>
      <c r="AA47" s="72">
        <f t="shared" si="3"/>
        <v>0</v>
      </c>
      <c r="AB47" s="72">
        <f t="shared" si="3"/>
        <v>0</v>
      </c>
      <c r="AC47" s="72">
        <f t="shared" si="3"/>
        <v>0</v>
      </c>
      <c r="AD47" s="72">
        <f t="shared" si="3"/>
        <v>0</v>
      </c>
      <c r="AE47" s="72">
        <f t="shared" si="3"/>
        <v>0</v>
      </c>
      <c r="AF47" s="72">
        <f t="shared" si="3"/>
        <v>0</v>
      </c>
      <c r="AG47" s="72">
        <f t="shared" si="3"/>
        <v>0</v>
      </c>
      <c r="AH47" s="72">
        <f t="shared" si="3"/>
        <v>0</v>
      </c>
      <c r="AI47" s="72">
        <f t="shared" si="3"/>
        <v>0</v>
      </c>
      <c r="AJ47" s="72">
        <f t="shared" si="3"/>
        <v>0</v>
      </c>
      <c r="AK47" s="72">
        <f t="shared" si="3"/>
        <v>0</v>
      </c>
      <c r="AL47" s="72">
        <f t="shared" si="3"/>
        <v>0</v>
      </c>
      <c r="AM47" s="72">
        <f t="shared" si="3"/>
        <v>0</v>
      </c>
      <c r="AN47" s="72">
        <f t="shared" si="3"/>
        <v>0</v>
      </c>
      <c r="AO47" s="72">
        <f t="shared" si="3"/>
        <v>0</v>
      </c>
      <c r="AP47" s="72">
        <f t="shared" si="3"/>
        <v>0</v>
      </c>
      <c r="AQ47" s="72">
        <f t="shared" si="3"/>
        <v>0</v>
      </c>
      <c r="AR47" s="72">
        <f t="shared" si="3"/>
        <v>0</v>
      </c>
      <c r="AS47" s="72">
        <f t="shared" si="3"/>
        <v>0</v>
      </c>
      <c r="AT47" s="72">
        <f t="shared" si="3"/>
        <v>0</v>
      </c>
      <c r="AU47" s="72">
        <f t="shared" si="3"/>
        <v>0</v>
      </c>
      <c r="AV47" s="72">
        <f t="shared" si="3"/>
        <v>0</v>
      </c>
      <c r="AW47" s="72">
        <f t="shared" si="3"/>
        <v>0</v>
      </c>
      <c r="AX47" s="72">
        <f t="shared" si="3"/>
        <v>0</v>
      </c>
      <c r="AY47" s="72">
        <f t="shared" si="3"/>
        <v>0</v>
      </c>
      <c r="AZ47" s="72">
        <f t="shared" si="3"/>
        <v>0</v>
      </c>
      <c r="BA47" s="72">
        <f t="shared" si="3"/>
        <v>0</v>
      </c>
      <c r="BB47" s="72">
        <f t="shared" si="3"/>
        <v>0</v>
      </c>
      <c r="BC47" s="72">
        <f t="shared" si="3"/>
        <v>0</v>
      </c>
      <c r="BD47" s="72">
        <f t="shared" si="3"/>
        <v>0</v>
      </c>
      <c r="BE47" s="72">
        <f t="shared" si="3"/>
        <v>0</v>
      </c>
      <c r="BF47" s="72">
        <f t="shared" si="3"/>
        <v>0</v>
      </c>
      <c r="BG47" s="72">
        <f t="shared" si="3"/>
        <v>0</v>
      </c>
      <c r="BH47" s="72">
        <f t="shared" si="3"/>
        <v>0</v>
      </c>
      <c r="BI47" s="72">
        <f t="shared" si="3"/>
        <v>0</v>
      </c>
      <c r="BJ47" s="72">
        <f>SUM(BJ8:BJ46)</f>
        <v>0</v>
      </c>
      <c r="BK47" s="34">
        <f t="shared" si="0"/>
        <v>300</v>
      </c>
      <c r="BM47" s="79">
        <f>BK47/'Study Overview'!E2</f>
        <v>1</v>
      </c>
    </row>
    <row r="48" spans="1:65" ht="79.8" thickBot="1" x14ac:dyDescent="0.35">
      <c r="B48" s="119" t="s">
        <v>146</v>
      </c>
      <c r="C48" s="151">
        <v>60</v>
      </c>
      <c r="D48" s="151">
        <v>60</v>
      </c>
      <c r="E48" s="151">
        <v>55</v>
      </c>
      <c r="F48" s="151">
        <v>55</v>
      </c>
      <c r="G48" s="151">
        <v>30</v>
      </c>
      <c r="H48" s="151">
        <v>20</v>
      </c>
      <c r="I48" s="151">
        <v>20</v>
      </c>
      <c r="J48" s="151">
        <v>21</v>
      </c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</row>
    <row r="49" spans="2:62" ht="43.8" thickBot="1" x14ac:dyDescent="0.35">
      <c r="B49" s="114" t="s">
        <v>147</v>
      </c>
      <c r="C49" s="128">
        <f>AVERAGE(C8:C46)</f>
        <v>1.8709677419354838</v>
      </c>
      <c r="D49" s="128">
        <f t="shared" ref="D49:BJ49" si="4">AVERAGE(D8:D46)</f>
        <v>1.8709677419354838</v>
      </c>
      <c r="E49" s="128">
        <f t="shared" si="4"/>
        <v>1.8387096774193548</v>
      </c>
      <c r="F49" s="128">
        <f t="shared" si="4"/>
        <v>1.8666666666666667</v>
      </c>
      <c r="G49" s="128">
        <f t="shared" si="4"/>
        <v>0.9</v>
      </c>
      <c r="H49" s="128">
        <f t="shared" si="4"/>
        <v>0.5</v>
      </c>
      <c r="I49" s="128">
        <f t="shared" si="4"/>
        <v>0.51724137931034486</v>
      </c>
      <c r="J49" s="128">
        <f t="shared" si="4"/>
        <v>0.48275862068965519</v>
      </c>
      <c r="K49" s="128" t="e">
        <f t="shared" si="4"/>
        <v>#DIV/0!</v>
      </c>
      <c r="L49" s="128" t="e">
        <f t="shared" si="4"/>
        <v>#DIV/0!</v>
      </c>
      <c r="M49" s="128" t="e">
        <f t="shared" si="4"/>
        <v>#DIV/0!</v>
      </c>
      <c r="N49" s="128" t="e">
        <f t="shared" si="4"/>
        <v>#DIV/0!</v>
      </c>
      <c r="O49" s="128" t="e">
        <f t="shared" si="4"/>
        <v>#DIV/0!</v>
      </c>
      <c r="P49" s="128" t="e">
        <f t="shared" si="4"/>
        <v>#DIV/0!</v>
      </c>
      <c r="Q49" s="128" t="e">
        <f t="shared" si="4"/>
        <v>#DIV/0!</v>
      </c>
      <c r="R49" s="128" t="e">
        <f t="shared" si="4"/>
        <v>#DIV/0!</v>
      </c>
      <c r="S49" s="128" t="e">
        <f t="shared" si="4"/>
        <v>#DIV/0!</v>
      </c>
      <c r="T49" s="128" t="e">
        <f t="shared" si="4"/>
        <v>#DIV/0!</v>
      </c>
      <c r="U49" s="128" t="e">
        <f t="shared" si="4"/>
        <v>#DIV/0!</v>
      </c>
      <c r="V49" s="128" t="e">
        <f t="shared" si="4"/>
        <v>#DIV/0!</v>
      </c>
      <c r="W49" s="128" t="e">
        <f t="shared" si="4"/>
        <v>#DIV/0!</v>
      </c>
      <c r="X49" s="128" t="e">
        <f t="shared" si="4"/>
        <v>#DIV/0!</v>
      </c>
      <c r="Y49" s="128" t="e">
        <f t="shared" si="4"/>
        <v>#DIV/0!</v>
      </c>
      <c r="Z49" s="128" t="e">
        <f t="shared" si="4"/>
        <v>#DIV/0!</v>
      </c>
      <c r="AA49" s="128" t="e">
        <f t="shared" si="4"/>
        <v>#DIV/0!</v>
      </c>
      <c r="AB49" s="128" t="e">
        <f t="shared" si="4"/>
        <v>#DIV/0!</v>
      </c>
      <c r="AC49" s="128" t="e">
        <f t="shared" si="4"/>
        <v>#DIV/0!</v>
      </c>
      <c r="AD49" s="128" t="e">
        <f t="shared" si="4"/>
        <v>#DIV/0!</v>
      </c>
      <c r="AE49" s="128" t="e">
        <f t="shared" si="4"/>
        <v>#DIV/0!</v>
      </c>
      <c r="AF49" s="128" t="e">
        <f t="shared" si="4"/>
        <v>#DIV/0!</v>
      </c>
      <c r="AG49" s="128" t="e">
        <f t="shared" si="4"/>
        <v>#DIV/0!</v>
      </c>
      <c r="AH49" s="128" t="e">
        <f t="shared" si="4"/>
        <v>#DIV/0!</v>
      </c>
      <c r="AI49" s="128" t="e">
        <f t="shared" si="4"/>
        <v>#DIV/0!</v>
      </c>
      <c r="AJ49" s="128" t="e">
        <f t="shared" si="4"/>
        <v>#DIV/0!</v>
      </c>
      <c r="AK49" s="128" t="e">
        <f t="shared" si="4"/>
        <v>#DIV/0!</v>
      </c>
      <c r="AL49" s="128" t="e">
        <f t="shared" si="4"/>
        <v>#DIV/0!</v>
      </c>
      <c r="AM49" s="128" t="e">
        <f t="shared" si="4"/>
        <v>#DIV/0!</v>
      </c>
      <c r="AN49" s="128" t="e">
        <f t="shared" si="4"/>
        <v>#DIV/0!</v>
      </c>
      <c r="AO49" s="128" t="e">
        <f t="shared" si="4"/>
        <v>#DIV/0!</v>
      </c>
      <c r="AP49" s="128" t="e">
        <f t="shared" si="4"/>
        <v>#DIV/0!</v>
      </c>
      <c r="AQ49" s="128" t="e">
        <f t="shared" si="4"/>
        <v>#DIV/0!</v>
      </c>
      <c r="AR49" s="128" t="e">
        <f t="shared" si="4"/>
        <v>#DIV/0!</v>
      </c>
      <c r="AS49" s="128" t="e">
        <f t="shared" si="4"/>
        <v>#DIV/0!</v>
      </c>
      <c r="AT49" s="128" t="e">
        <f t="shared" si="4"/>
        <v>#DIV/0!</v>
      </c>
      <c r="AU49" s="128" t="e">
        <f t="shared" si="4"/>
        <v>#DIV/0!</v>
      </c>
      <c r="AV49" s="128" t="e">
        <f t="shared" si="4"/>
        <v>#DIV/0!</v>
      </c>
      <c r="AW49" s="128" t="e">
        <f t="shared" si="4"/>
        <v>#DIV/0!</v>
      </c>
      <c r="AX49" s="128" t="e">
        <f t="shared" si="4"/>
        <v>#DIV/0!</v>
      </c>
      <c r="AY49" s="128" t="e">
        <f t="shared" si="4"/>
        <v>#DIV/0!</v>
      </c>
      <c r="AZ49" s="128" t="e">
        <f t="shared" si="4"/>
        <v>#DIV/0!</v>
      </c>
      <c r="BA49" s="128" t="e">
        <f t="shared" si="4"/>
        <v>#DIV/0!</v>
      </c>
      <c r="BB49" s="128" t="e">
        <f t="shared" si="4"/>
        <v>#DIV/0!</v>
      </c>
      <c r="BC49" s="128" t="e">
        <f t="shared" si="4"/>
        <v>#DIV/0!</v>
      </c>
      <c r="BD49" s="128" t="e">
        <f t="shared" si="4"/>
        <v>#DIV/0!</v>
      </c>
      <c r="BE49" s="128" t="e">
        <f t="shared" si="4"/>
        <v>#DIV/0!</v>
      </c>
      <c r="BF49" s="128" t="e">
        <f t="shared" si="4"/>
        <v>#DIV/0!</v>
      </c>
      <c r="BG49" s="128" t="e">
        <f t="shared" si="4"/>
        <v>#DIV/0!</v>
      </c>
      <c r="BH49" s="128" t="e">
        <f t="shared" si="4"/>
        <v>#DIV/0!</v>
      </c>
      <c r="BI49" s="128" t="e">
        <f t="shared" si="4"/>
        <v>#DIV/0!</v>
      </c>
      <c r="BJ49" s="128" t="e">
        <f t="shared" si="4"/>
        <v>#DIV/0!</v>
      </c>
    </row>
    <row r="50" spans="2:62" x14ac:dyDescent="0.3">
      <c r="B50" t="s">
        <v>0</v>
      </c>
    </row>
    <row r="51" spans="2:62" x14ac:dyDescent="0.3">
      <c r="B51" s="87" t="s">
        <v>60</v>
      </c>
    </row>
  </sheetData>
  <mergeCells count="1">
    <mergeCell ref="A7:B7"/>
  </mergeCells>
  <conditionalFormatting sqref="C47:BJ47">
    <cfRule type="cellIs" dxfId="14" priority="3" operator="greaterThan">
      <formula>C$48</formula>
    </cfRule>
  </conditionalFormatting>
  <conditionalFormatting sqref="B3">
    <cfRule type="top10" dxfId="13" priority="94" rank="1"/>
    <cfRule type="expression" dxfId="12" priority="95">
      <formula>COUNTIFS($BL3, "&gt;01/12/2021") + COUNTIFS($BL3, "")</formula>
    </cfRule>
  </conditionalFormatting>
  <conditionalFormatting sqref="BM8:BM46">
    <cfRule type="colorScale" priority="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BM50"/>
  <sheetViews>
    <sheetView topLeftCell="B1" zoomScale="70" zoomScaleNormal="70" workbookViewId="0">
      <selection activeCell="B50" sqref="B50:C50"/>
    </sheetView>
  </sheetViews>
  <sheetFormatPr defaultRowHeight="14.4" x14ac:dyDescent="0.3"/>
  <cols>
    <col min="2" max="2" width="12.88671875" bestFit="1" customWidth="1"/>
    <col min="3" max="3" width="15.33203125" bestFit="1" customWidth="1"/>
    <col min="4" max="4" width="11.109375" customWidth="1"/>
    <col min="5" max="9" width="11.33203125" bestFit="1" customWidth="1"/>
    <col min="10" max="61" width="11.33203125" customWidth="1"/>
    <col min="62" max="62" width="11.6640625" bestFit="1" customWidth="1"/>
  </cols>
  <sheetData>
    <row r="1" spans="1:65" x14ac:dyDescent="0.3">
      <c r="B1" s="11"/>
      <c r="C1" s="31" t="s">
        <v>132</v>
      </c>
    </row>
    <row r="2" spans="1:65" x14ac:dyDescent="0.3">
      <c r="B2" s="32"/>
      <c r="C2" s="31" t="s">
        <v>133</v>
      </c>
    </row>
    <row r="3" spans="1:65" x14ac:dyDescent="0.3">
      <c r="B3" s="33">
        <v>17</v>
      </c>
      <c r="C3" t="s">
        <v>134</v>
      </c>
    </row>
    <row r="5" spans="1:65" ht="21.6" thickBot="1" x14ac:dyDescent="0.45">
      <c r="C5" s="112" t="str">
        <f>'Study Overview'!$A$2&amp; " Grant Projected Recruitment"</f>
        <v>[Trial Name] Grant Projected Recruitment</v>
      </c>
    </row>
    <row r="6" spans="1:65" ht="45.75" customHeight="1" thickBot="1" x14ac:dyDescent="0.35">
      <c r="C6" s="41">
        <f>'Projected Feasibility Recruited'!C6</f>
        <v>1</v>
      </c>
      <c r="D6" s="41">
        <f>'Projected Feasibility Recruited'!D6</f>
        <v>2</v>
      </c>
      <c r="E6" s="41">
        <f>'Projected Feasibility Recruited'!E6</f>
        <v>3</v>
      </c>
      <c r="F6" s="41">
        <f>'Projected Feasibility Recruited'!F6</f>
        <v>4</v>
      </c>
      <c r="G6" s="41">
        <f>'Projected Feasibility Recruited'!G6</f>
        <v>5</v>
      </c>
      <c r="H6" s="41" t="str">
        <f>'Projected Feasibility Recruited'!H6</f>
        <v>[Site no}</v>
      </c>
      <c r="I6" s="41" t="str">
        <f>'Projected Feasibility Recruited'!I6</f>
        <v>[Site no}</v>
      </c>
      <c r="J6" s="41" t="str">
        <f>'Projected Feasibility Recruited'!J6</f>
        <v>[Site no}</v>
      </c>
      <c r="K6" s="41" t="str">
        <f>'Projected Feasibility Recruited'!K6</f>
        <v>[Site no}</v>
      </c>
      <c r="L6" s="41" t="str">
        <f>'Projected Feasibility Recruited'!L6</f>
        <v>[Site no}</v>
      </c>
      <c r="M6" s="41" t="str">
        <f>'Projected Feasibility Recruited'!M6</f>
        <v>[Site no}</v>
      </c>
      <c r="N6" s="41" t="str">
        <f>'Projected Feasibility Recruited'!N6</f>
        <v>[Site no}</v>
      </c>
      <c r="O6" s="41" t="str">
        <f>'Projected Feasibility Recruited'!O6</f>
        <v>[Site no}</v>
      </c>
      <c r="P6" s="41" t="str">
        <f>'Projected Feasibility Recruited'!P6</f>
        <v>[Site no}</v>
      </c>
      <c r="Q6" s="41" t="str">
        <f>'Projected Feasibility Recruited'!Q6</f>
        <v>[Site no}</v>
      </c>
      <c r="R6" s="41" t="str">
        <f>'Projected Feasibility Recruited'!R6</f>
        <v>[Site no}</v>
      </c>
      <c r="S6" s="41" t="str">
        <f>'Projected Feasibility Recruited'!S6</f>
        <v>[Site no}</v>
      </c>
      <c r="T6" s="41" t="str">
        <f>'Projected Feasibility Recruited'!T6</f>
        <v>[Site no}</v>
      </c>
      <c r="U6" s="41" t="str">
        <f>'Projected Feasibility Recruited'!U6</f>
        <v>[Site no}</v>
      </c>
      <c r="V6" s="41" t="str">
        <f>'Projected Feasibility Recruited'!V6</f>
        <v>[Site no}</v>
      </c>
      <c r="W6" s="41" t="str">
        <f>'Projected Feasibility Recruited'!W6</f>
        <v>[Site no}</v>
      </c>
      <c r="X6" s="41" t="str">
        <f>'Projected Feasibility Recruited'!X6</f>
        <v>[Site no}</v>
      </c>
      <c r="Y6" s="41" t="str">
        <f>'Projected Feasibility Recruited'!Y6</f>
        <v>[Site no}</v>
      </c>
      <c r="Z6" s="41" t="str">
        <f>'Projected Feasibility Recruited'!Z6</f>
        <v>[Site no}</v>
      </c>
      <c r="AA6" s="41" t="str">
        <f>'Projected Feasibility Recruited'!AA6</f>
        <v>[Site no}</v>
      </c>
      <c r="AB6" s="41" t="str">
        <f>'Projected Feasibility Recruited'!AB6</f>
        <v>[Site no}</v>
      </c>
      <c r="AC6" s="41" t="str">
        <f>'Projected Feasibility Recruited'!AC6</f>
        <v>[Site no}</v>
      </c>
      <c r="AD6" s="41" t="str">
        <f>'Projected Feasibility Recruited'!AD6</f>
        <v>[Site no}</v>
      </c>
      <c r="AE6" s="41" t="str">
        <f>'Projected Feasibility Recruited'!AE6</f>
        <v>[Site no}</v>
      </c>
      <c r="AF6" s="41" t="str">
        <f>'Projected Feasibility Recruited'!AF6</f>
        <v>[Site no}</v>
      </c>
      <c r="AG6" s="41" t="str">
        <f>'Projected Feasibility Recruited'!AG6</f>
        <v>[Site no}</v>
      </c>
      <c r="AH6" s="41" t="str">
        <f>'Projected Feasibility Recruited'!AH6</f>
        <v>[Site no}</v>
      </c>
      <c r="AI6" s="41" t="str">
        <f>'Projected Feasibility Recruited'!AI6</f>
        <v>[Site no}</v>
      </c>
      <c r="AJ6" s="41" t="str">
        <f>'Projected Feasibility Recruited'!AJ6</f>
        <v>[Site no}</v>
      </c>
      <c r="AK6" s="41" t="str">
        <f>'Projected Feasibility Recruited'!AK6</f>
        <v>[Site no}</v>
      </c>
      <c r="AL6" s="41" t="str">
        <f>'Projected Feasibility Recruited'!AL6</f>
        <v>[Site no}</v>
      </c>
      <c r="AM6" s="41" t="str">
        <f>'Projected Feasibility Recruited'!AM6</f>
        <v>[Site no}</v>
      </c>
      <c r="AN6" s="41" t="str">
        <f>'Projected Feasibility Recruited'!AN6</f>
        <v>[Site no}</v>
      </c>
      <c r="AO6" s="41" t="str">
        <f>'Projected Feasibility Recruited'!AO6</f>
        <v>[Site no}</v>
      </c>
      <c r="AP6" s="41" t="str">
        <f>'Projected Feasibility Recruited'!AP6</f>
        <v>[Site no}</v>
      </c>
      <c r="AQ6" s="41" t="str">
        <f>'Projected Feasibility Recruited'!AQ6</f>
        <v>[Site no}</v>
      </c>
      <c r="AR6" s="41" t="str">
        <f>'Projected Feasibility Recruited'!AR6</f>
        <v>[Site no}</v>
      </c>
      <c r="AS6" s="41" t="str">
        <f>'Projected Feasibility Recruited'!AS6</f>
        <v>[Site no}</v>
      </c>
      <c r="AT6" s="41" t="str">
        <f>'Projected Feasibility Recruited'!AT6</f>
        <v>[Site no}</v>
      </c>
      <c r="AU6" s="41" t="str">
        <f>'Projected Feasibility Recruited'!AU6</f>
        <v>[Site no}</v>
      </c>
      <c r="AV6" s="41" t="str">
        <f>'Projected Feasibility Recruited'!AV6</f>
        <v>[Site no}</v>
      </c>
      <c r="AW6" s="41" t="str">
        <f>'Projected Feasibility Recruited'!AW6</f>
        <v>[Site no}</v>
      </c>
      <c r="AX6" s="41" t="str">
        <f>'Projected Feasibility Recruited'!AX6</f>
        <v>[Site no}</v>
      </c>
      <c r="AY6" s="41" t="str">
        <f>'Projected Feasibility Recruited'!AY6</f>
        <v>[Site no}</v>
      </c>
      <c r="AZ6" s="41" t="str">
        <f>'Projected Feasibility Recruited'!AZ6</f>
        <v>[Site no}</v>
      </c>
      <c r="BA6" s="41" t="str">
        <f>'Projected Feasibility Recruited'!BA6</f>
        <v>[Site no}</v>
      </c>
      <c r="BB6" s="41" t="str">
        <f>'Projected Feasibility Recruited'!BB6</f>
        <v>[Site no}</v>
      </c>
      <c r="BC6" s="41" t="str">
        <f>'Projected Feasibility Recruited'!BC6</f>
        <v>[Site no}</v>
      </c>
      <c r="BD6" s="41" t="str">
        <f>'Projected Feasibility Recruited'!BD6</f>
        <v>[Site no}</v>
      </c>
      <c r="BE6" s="41" t="str">
        <f>'Projected Feasibility Recruited'!BE6</f>
        <v>[Site no}</v>
      </c>
      <c r="BF6" s="41" t="str">
        <f>'Projected Feasibility Recruited'!BF6</f>
        <v>[Site no}</v>
      </c>
      <c r="BG6" s="41" t="str">
        <f>'Projected Feasibility Recruited'!BG6</f>
        <v>[Site no}</v>
      </c>
      <c r="BH6" s="41" t="str">
        <f>'Projected Feasibility Recruited'!BH6</f>
        <v>[Site no}</v>
      </c>
      <c r="BI6" s="41" t="str">
        <f>'Projected Feasibility Recruited'!BI6</f>
        <v>[Site no}</v>
      </c>
      <c r="BJ6" s="41" t="str">
        <f>'Projected Feasibility Recruited'!BJ6</f>
        <v>[Site no}</v>
      </c>
    </row>
    <row r="7" spans="1:65" ht="43.8" thickBot="1" x14ac:dyDescent="0.35">
      <c r="A7" s="207" t="s">
        <v>17</v>
      </c>
      <c r="B7" s="208"/>
      <c r="C7" s="116" t="str">
        <f>'Projected Feasibility Recruited'!C7</f>
        <v>Edinburgh (RIE)</v>
      </c>
      <c r="D7" s="116" t="str">
        <f>'Projected Feasibility Recruited'!D7</f>
        <v>Fife</v>
      </c>
      <c r="E7" s="116" t="str">
        <f>'Projected Feasibility Recruited'!E7</f>
        <v>GGC</v>
      </c>
      <c r="F7" s="116" t="str">
        <f>'Projected Feasibility Recruited'!F7</f>
        <v>Aberdeen</v>
      </c>
      <c r="G7" s="116" t="str">
        <f>'Projected Feasibility Recruited'!G7</f>
        <v>Inverness</v>
      </c>
      <c r="H7" s="116" t="str">
        <f>'Projected Feasibility Recruited'!H7</f>
        <v>[Site name]</v>
      </c>
      <c r="I7" s="116" t="str">
        <f>'Projected Feasibility Recruited'!I7</f>
        <v>[Site name]</v>
      </c>
      <c r="J7" s="116" t="str">
        <f>'Projected Feasibility Recruited'!J7</f>
        <v>[Site name]</v>
      </c>
      <c r="K7" s="116" t="str">
        <f>'Projected Feasibility Recruited'!K7</f>
        <v>[Site name]</v>
      </c>
      <c r="L7" s="116" t="str">
        <f>'Projected Feasibility Recruited'!L7</f>
        <v>[Site name]</v>
      </c>
      <c r="M7" s="116" t="str">
        <f>'Projected Feasibility Recruited'!M7</f>
        <v>[Site name]</v>
      </c>
      <c r="N7" s="116" t="str">
        <f>'Projected Feasibility Recruited'!N7</f>
        <v>[Site name]</v>
      </c>
      <c r="O7" s="116" t="str">
        <f>'Projected Feasibility Recruited'!O7</f>
        <v>[Site name]</v>
      </c>
      <c r="P7" s="116" t="str">
        <f>'Projected Feasibility Recruited'!P7</f>
        <v>[Site name]</v>
      </c>
      <c r="Q7" s="116" t="str">
        <f>'Projected Feasibility Recruited'!Q7</f>
        <v>[Site name]</v>
      </c>
      <c r="R7" s="116" t="str">
        <f>'Projected Feasibility Recruited'!R7</f>
        <v>[Site name]</v>
      </c>
      <c r="S7" s="116" t="str">
        <f>'Projected Feasibility Recruited'!S7</f>
        <v>[Site name]</v>
      </c>
      <c r="T7" s="116" t="str">
        <f>'Projected Feasibility Recruited'!T7</f>
        <v>[Site name]</v>
      </c>
      <c r="U7" s="116" t="str">
        <f>'Projected Feasibility Recruited'!U7</f>
        <v>[Site name]</v>
      </c>
      <c r="V7" s="116" t="str">
        <f>'Projected Feasibility Recruited'!V7</f>
        <v>[Site name]</v>
      </c>
      <c r="W7" s="116" t="str">
        <f>'Projected Feasibility Recruited'!W7</f>
        <v>[Site name]</v>
      </c>
      <c r="X7" s="116" t="str">
        <f>'Projected Feasibility Recruited'!X7</f>
        <v>[Site name]</v>
      </c>
      <c r="Y7" s="116" t="str">
        <f>'Projected Feasibility Recruited'!Y7</f>
        <v>[Site name]</v>
      </c>
      <c r="Z7" s="116" t="str">
        <f>'Projected Feasibility Recruited'!Z7</f>
        <v>[Site name]</v>
      </c>
      <c r="AA7" s="116" t="str">
        <f>'Projected Feasibility Recruited'!AA7</f>
        <v>[Site name]</v>
      </c>
      <c r="AB7" s="116" t="str">
        <f>'Projected Feasibility Recruited'!AB7</f>
        <v>[Site name]</v>
      </c>
      <c r="AC7" s="116" t="str">
        <f>'Projected Feasibility Recruited'!AC7</f>
        <v>[Site name]</v>
      </c>
      <c r="AD7" s="116" t="str">
        <f>'Projected Feasibility Recruited'!AD7</f>
        <v>[Site name]</v>
      </c>
      <c r="AE7" s="116" t="str">
        <f>'Projected Feasibility Recruited'!AE7</f>
        <v>[Site name]</v>
      </c>
      <c r="AF7" s="116" t="str">
        <f>'Projected Feasibility Recruited'!AF7</f>
        <v>[Site name]</v>
      </c>
      <c r="AG7" s="116" t="str">
        <f>'Projected Feasibility Recruited'!AG7</f>
        <v>[Site name]</v>
      </c>
      <c r="AH7" s="116" t="str">
        <f>'Projected Feasibility Recruited'!AH7</f>
        <v>[Site name]</v>
      </c>
      <c r="AI7" s="116" t="str">
        <f>'Projected Feasibility Recruited'!AI7</f>
        <v>[Site name]</v>
      </c>
      <c r="AJ7" s="116" t="str">
        <f>'Projected Feasibility Recruited'!AJ7</f>
        <v>[Site name]</v>
      </c>
      <c r="AK7" s="116" t="str">
        <f>'Projected Feasibility Recruited'!AK7</f>
        <v>[Site name]</v>
      </c>
      <c r="AL7" s="116" t="str">
        <f>'Projected Feasibility Recruited'!AL7</f>
        <v>[Site name]</v>
      </c>
      <c r="AM7" s="116" t="str">
        <f>'Projected Feasibility Recruited'!AM7</f>
        <v>[Site name]</v>
      </c>
      <c r="AN7" s="116" t="str">
        <f>'Projected Feasibility Recruited'!AN7</f>
        <v>[Site name]</v>
      </c>
      <c r="AO7" s="116" t="str">
        <f>'Projected Feasibility Recruited'!AO7</f>
        <v>[Site name]</v>
      </c>
      <c r="AP7" s="116" t="str">
        <f>'Projected Feasibility Recruited'!AP7</f>
        <v>[Site name]</v>
      </c>
      <c r="AQ7" s="116" t="str">
        <f>'Projected Feasibility Recruited'!AQ7</f>
        <v>[Site name]</v>
      </c>
      <c r="AR7" s="116" t="str">
        <f>'Projected Feasibility Recruited'!AR7</f>
        <v>[Site name]</v>
      </c>
      <c r="AS7" s="116" t="str">
        <f>'Projected Feasibility Recruited'!AS7</f>
        <v>[Site name]</v>
      </c>
      <c r="AT7" s="116" t="str">
        <f>'Projected Feasibility Recruited'!AT7</f>
        <v>[Site name]</v>
      </c>
      <c r="AU7" s="116" t="str">
        <f>'Projected Feasibility Recruited'!AU7</f>
        <v>[Site name]</v>
      </c>
      <c r="AV7" s="116" t="str">
        <f>'Projected Feasibility Recruited'!AV7</f>
        <v>[Site name]</v>
      </c>
      <c r="AW7" s="116" t="str">
        <f>'Projected Feasibility Recruited'!AW7</f>
        <v>[Site name]</v>
      </c>
      <c r="AX7" s="116" t="str">
        <f>'Projected Feasibility Recruited'!AX7</f>
        <v>[Site name]</v>
      </c>
      <c r="AY7" s="116" t="str">
        <f>'Projected Feasibility Recruited'!AY7</f>
        <v>[Site name]</v>
      </c>
      <c r="AZ7" s="116" t="str">
        <f>'Projected Feasibility Recruited'!AZ7</f>
        <v>[Site name]</v>
      </c>
      <c r="BA7" s="116" t="str">
        <f>'Projected Feasibility Recruited'!BA7</f>
        <v>[Site name]</v>
      </c>
      <c r="BB7" s="116" t="str">
        <f>'Projected Feasibility Recruited'!BB7</f>
        <v>[Site name]</v>
      </c>
      <c r="BC7" s="116" t="str">
        <f>'Projected Feasibility Recruited'!BC7</f>
        <v>[Site name]</v>
      </c>
      <c r="BD7" s="116" t="str">
        <f>'Projected Feasibility Recruited'!BD7</f>
        <v>[Site name]</v>
      </c>
      <c r="BE7" s="116" t="str">
        <f>'Projected Feasibility Recruited'!BE7</f>
        <v>[Site name]</v>
      </c>
      <c r="BF7" s="116" t="str">
        <f>'Projected Feasibility Recruited'!BF7</f>
        <v>[Site name]</v>
      </c>
      <c r="BG7" s="116" t="str">
        <f>'Projected Feasibility Recruited'!BG7</f>
        <v>[Site name]</v>
      </c>
      <c r="BH7" s="116" t="str">
        <f>'Projected Feasibility Recruited'!BH7</f>
        <v>[Site name]</v>
      </c>
      <c r="BI7" s="116" t="str">
        <f>'Projected Feasibility Recruited'!BI7</f>
        <v>[Site name]</v>
      </c>
      <c r="BJ7" s="116" t="str">
        <f>'Projected Feasibility Recruited'!BJ7</f>
        <v>[Site name]</v>
      </c>
      <c r="BK7" s="115" t="s">
        <v>142</v>
      </c>
      <c r="BL7" s="113" t="s">
        <v>143</v>
      </c>
      <c r="BM7" s="113" t="s">
        <v>144</v>
      </c>
    </row>
    <row r="8" spans="1:65" x14ac:dyDescent="0.3">
      <c r="A8" s="118">
        <f>'Study Overview'!H12</f>
        <v>7</v>
      </c>
      <c r="B8" s="144" t="str">
        <f>'Study Overview'!J12</f>
        <v>Jan 202X</v>
      </c>
      <c r="C8" s="43"/>
      <c r="D8" s="43"/>
      <c r="E8" s="43"/>
      <c r="F8" s="43"/>
      <c r="G8" s="43"/>
      <c r="H8" s="43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62">
        <f t="shared" ref="BK8:BK47" si="0">SUM(C8:BJ8)</f>
        <v>0</v>
      </c>
      <c r="BL8" s="35">
        <f>BK8</f>
        <v>0</v>
      </c>
      <c r="BM8" s="28">
        <f>BL8/'Study Overview'!$E$2</f>
        <v>0</v>
      </c>
    </row>
    <row r="9" spans="1:65" x14ac:dyDescent="0.3">
      <c r="A9" s="118">
        <f>'Study Overview'!H13</f>
        <v>8</v>
      </c>
      <c r="B9" s="144" t="str">
        <f>'Study Overview'!J13</f>
        <v>Feb 202X</v>
      </c>
      <c r="C9" s="42">
        <v>1</v>
      </c>
      <c r="D9" s="42">
        <v>1</v>
      </c>
      <c r="E9" s="42">
        <v>1</v>
      </c>
      <c r="F9" s="43"/>
      <c r="G9" s="43"/>
      <c r="H9" s="43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63">
        <f t="shared" si="0"/>
        <v>3</v>
      </c>
      <c r="BL9" s="36">
        <f>BL8+BK9</f>
        <v>3</v>
      </c>
      <c r="BM9" s="28">
        <f>BL9/'Study Overview'!$E$2</f>
        <v>0.01</v>
      </c>
    </row>
    <row r="10" spans="1:65" x14ac:dyDescent="0.3">
      <c r="A10" s="118">
        <f>'Study Overview'!H14</f>
        <v>9</v>
      </c>
      <c r="B10" s="144" t="str">
        <f>'Study Overview'!J14</f>
        <v>Mar 202X</v>
      </c>
      <c r="C10" s="42">
        <v>1</v>
      </c>
      <c r="D10" s="42">
        <v>1</v>
      </c>
      <c r="E10" s="42">
        <v>1</v>
      </c>
      <c r="F10" s="42">
        <v>1</v>
      </c>
      <c r="G10" s="42">
        <v>0</v>
      </c>
      <c r="H10" s="42">
        <v>0</v>
      </c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63">
        <f t="shared" si="0"/>
        <v>4</v>
      </c>
      <c r="BL10" s="36">
        <f>BL9+BK10</f>
        <v>7</v>
      </c>
      <c r="BM10" s="28">
        <f>BL10/'Study Overview'!$E$2</f>
        <v>2.3333333333333334E-2</v>
      </c>
    </row>
    <row r="11" spans="1:65" x14ac:dyDescent="0.3">
      <c r="A11" s="118">
        <f>'Study Overview'!H15</f>
        <v>10</v>
      </c>
      <c r="B11" s="144" t="str">
        <f>'Study Overview'!J15</f>
        <v>Apr 202X</v>
      </c>
      <c r="C11" s="42">
        <v>1</v>
      </c>
      <c r="D11" s="42">
        <v>1</v>
      </c>
      <c r="E11" s="42">
        <v>1</v>
      </c>
      <c r="F11" s="42">
        <v>1</v>
      </c>
      <c r="G11" s="42">
        <v>1</v>
      </c>
      <c r="H11" s="42">
        <v>0</v>
      </c>
      <c r="I11" s="42">
        <v>0</v>
      </c>
      <c r="J11" s="42">
        <v>0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63">
        <f t="shared" si="0"/>
        <v>5</v>
      </c>
      <c r="BL11" s="36">
        <f t="shared" ref="BL11:BL46" si="1">BL10+BK11</f>
        <v>12</v>
      </c>
      <c r="BM11" s="28">
        <f>BL11/'Study Overview'!$E$2</f>
        <v>0.04</v>
      </c>
    </row>
    <row r="12" spans="1:65" x14ac:dyDescent="0.3">
      <c r="A12" s="118">
        <f>'Study Overview'!H16</f>
        <v>11</v>
      </c>
      <c r="B12" s="144" t="str">
        <f>'Study Overview'!J16</f>
        <v>May 202X</v>
      </c>
      <c r="C12" s="42">
        <v>1</v>
      </c>
      <c r="D12" s="42">
        <v>1</v>
      </c>
      <c r="E12" s="42">
        <v>1</v>
      </c>
      <c r="F12" s="42">
        <v>1</v>
      </c>
      <c r="G12" s="42">
        <v>1</v>
      </c>
      <c r="H12" s="42">
        <v>1</v>
      </c>
      <c r="I12" s="42">
        <v>1</v>
      </c>
      <c r="J12" s="42">
        <v>0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63">
        <f t="shared" si="0"/>
        <v>7</v>
      </c>
      <c r="BL12" s="36">
        <f t="shared" si="1"/>
        <v>19</v>
      </c>
      <c r="BM12" s="28">
        <f>BL12/'Study Overview'!$E$2</f>
        <v>6.3333333333333339E-2</v>
      </c>
    </row>
    <row r="13" spans="1:65" x14ac:dyDescent="0.3">
      <c r="A13" s="118">
        <f>'Study Overview'!H17</f>
        <v>12</v>
      </c>
      <c r="B13" s="144" t="str">
        <f>'Study Overview'!J17</f>
        <v>Jun 202X</v>
      </c>
      <c r="C13" s="42">
        <v>2</v>
      </c>
      <c r="D13" s="42">
        <v>2</v>
      </c>
      <c r="E13" s="42">
        <v>1</v>
      </c>
      <c r="F13" s="42">
        <v>1</v>
      </c>
      <c r="G13" s="42">
        <v>1</v>
      </c>
      <c r="H13" s="42">
        <v>0</v>
      </c>
      <c r="I13" s="42">
        <v>1</v>
      </c>
      <c r="J13" s="42">
        <v>1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63">
        <f t="shared" si="0"/>
        <v>9</v>
      </c>
      <c r="BL13" s="36">
        <f t="shared" si="1"/>
        <v>28</v>
      </c>
      <c r="BM13" s="28">
        <f>BL13/'Study Overview'!$E$2</f>
        <v>9.3333333333333338E-2</v>
      </c>
    </row>
    <row r="14" spans="1:65" x14ac:dyDescent="0.3">
      <c r="A14" s="118">
        <f>'Study Overview'!H18</f>
        <v>13</v>
      </c>
      <c r="B14" s="144" t="str">
        <f>'Study Overview'!J18</f>
        <v>Jul 202X</v>
      </c>
      <c r="C14" s="42">
        <v>2</v>
      </c>
      <c r="D14" s="42">
        <v>2</v>
      </c>
      <c r="E14" s="42">
        <v>2</v>
      </c>
      <c r="F14" s="42">
        <v>2</v>
      </c>
      <c r="G14" s="42">
        <v>1</v>
      </c>
      <c r="H14" s="42">
        <v>1</v>
      </c>
      <c r="I14" s="42">
        <v>0</v>
      </c>
      <c r="J14" s="42">
        <v>0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63">
        <f t="shared" si="0"/>
        <v>10</v>
      </c>
      <c r="BL14" s="36">
        <f t="shared" si="1"/>
        <v>38</v>
      </c>
      <c r="BM14" s="28">
        <f>BL14/'Study Overview'!$E$2</f>
        <v>0.12666666666666668</v>
      </c>
    </row>
    <row r="15" spans="1:65" x14ac:dyDescent="0.3">
      <c r="A15" s="118">
        <f>'Study Overview'!H19</f>
        <v>14</v>
      </c>
      <c r="B15" s="144" t="str">
        <f>'Study Overview'!J19</f>
        <v>Aug 202X</v>
      </c>
      <c r="C15" s="42">
        <v>2</v>
      </c>
      <c r="D15" s="42">
        <v>2</v>
      </c>
      <c r="E15" s="42">
        <v>2</v>
      </c>
      <c r="F15" s="42">
        <v>2</v>
      </c>
      <c r="G15" s="42">
        <v>1</v>
      </c>
      <c r="H15" s="42">
        <v>0</v>
      </c>
      <c r="I15" s="42">
        <v>1</v>
      </c>
      <c r="J15" s="42">
        <v>1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63">
        <f t="shared" si="0"/>
        <v>11</v>
      </c>
      <c r="BL15" s="36">
        <f t="shared" si="1"/>
        <v>49</v>
      </c>
      <c r="BM15" s="28">
        <f>BL15/'Study Overview'!$E$2</f>
        <v>0.16333333333333333</v>
      </c>
    </row>
    <row r="16" spans="1:65" x14ac:dyDescent="0.3">
      <c r="A16" s="118">
        <f>'Study Overview'!H20</f>
        <v>15</v>
      </c>
      <c r="B16" s="144" t="str">
        <f>'Study Overview'!J20</f>
        <v>Sep 202X</v>
      </c>
      <c r="C16" s="42">
        <v>2</v>
      </c>
      <c r="D16" s="42">
        <v>2</v>
      </c>
      <c r="E16" s="42">
        <v>2</v>
      </c>
      <c r="F16" s="42">
        <v>2</v>
      </c>
      <c r="G16" s="42">
        <v>1</v>
      </c>
      <c r="H16" s="42">
        <v>1</v>
      </c>
      <c r="I16" s="42">
        <v>0</v>
      </c>
      <c r="J16" s="42">
        <v>0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63">
        <f t="shared" si="0"/>
        <v>10</v>
      </c>
      <c r="BL16" s="36">
        <f t="shared" si="1"/>
        <v>59</v>
      </c>
      <c r="BM16" s="28">
        <f>BL16/'Study Overview'!$E$2</f>
        <v>0.19666666666666666</v>
      </c>
    </row>
    <row r="17" spans="1:65" x14ac:dyDescent="0.3">
      <c r="A17" s="118">
        <f>'Study Overview'!H21</f>
        <v>16</v>
      </c>
      <c r="B17" s="144" t="str">
        <f>'Study Overview'!J21</f>
        <v>Oct 202X</v>
      </c>
      <c r="C17" s="42">
        <v>2</v>
      </c>
      <c r="D17" s="42">
        <v>2</v>
      </c>
      <c r="E17" s="42">
        <v>2</v>
      </c>
      <c r="F17" s="42">
        <v>2</v>
      </c>
      <c r="G17" s="42">
        <v>1</v>
      </c>
      <c r="H17" s="42">
        <v>0</v>
      </c>
      <c r="I17" s="42">
        <v>1</v>
      </c>
      <c r="J17" s="42">
        <v>1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63">
        <f t="shared" si="0"/>
        <v>11</v>
      </c>
      <c r="BL17" s="36">
        <f t="shared" si="1"/>
        <v>70</v>
      </c>
      <c r="BM17" s="28">
        <f>BL17/'Study Overview'!$E$2</f>
        <v>0.23333333333333334</v>
      </c>
    </row>
    <row r="18" spans="1:65" x14ac:dyDescent="0.3">
      <c r="A18" s="118">
        <f>'Study Overview'!H22</f>
        <v>17</v>
      </c>
      <c r="B18" s="144" t="str">
        <f>'Study Overview'!J22</f>
        <v>Nov 202X</v>
      </c>
      <c r="C18" s="42">
        <v>2</v>
      </c>
      <c r="D18" s="42">
        <v>2</v>
      </c>
      <c r="E18" s="42">
        <v>2</v>
      </c>
      <c r="F18" s="42">
        <v>2</v>
      </c>
      <c r="G18" s="42">
        <v>1</v>
      </c>
      <c r="H18" s="42">
        <v>1</v>
      </c>
      <c r="I18" s="42">
        <v>0</v>
      </c>
      <c r="J18" s="42">
        <v>1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63">
        <f t="shared" si="0"/>
        <v>11</v>
      </c>
      <c r="BL18" s="36">
        <f t="shared" si="1"/>
        <v>81</v>
      </c>
      <c r="BM18" s="28">
        <f>BL18/'Study Overview'!$E$2</f>
        <v>0.27</v>
      </c>
    </row>
    <row r="19" spans="1:65" x14ac:dyDescent="0.3">
      <c r="A19" s="118">
        <f>'Study Overview'!H23</f>
        <v>18</v>
      </c>
      <c r="B19" s="144" t="str">
        <f>'Study Overview'!J23</f>
        <v>Dec 202X</v>
      </c>
      <c r="C19" s="42">
        <v>2</v>
      </c>
      <c r="D19" s="42">
        <v>2</v>
      </c>
      <c r="E19" s="42">
        <v>2</v>
      </c>
      <c r="F19" s="42">
        <v>2</v>
      </c>
      <c r="G19" s="42">
        <v>1</v>
      </c>
      <c r="H19" s="42">
        <v>1</v>
      </c>
      <c r="I19" s="42">
        <v>1</v>
      </c>
      <c r="J19" s="42">
        <v>0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63">
        <f t="shared" si="0"/>
        <v>11</v>
      </c>
      <c r="BL19" s="36">
        <f t="shared" si="1"/>
        <v>92</v>
      </c>
      <c r="BM19" s="28">
        <f>BL19/'Study Overview'!$E$2</f>
        <v>0.30666666666666664</v>
      </c>
    </row>
    <row r="20" spans="1:65" x14ac:dyDescent="0.3">
      <c r="A20" s="118">
        <f>'Study Overview'!H24</f>
        <v>19</v>
      </c>
      <c r="B20" s="144" t="str">
        <f>'Study Overview'!J24</f>
        <v>Jan 202X</v>
      </c>
      <c r="C20" s="42">
        <v>2</v>
      </c>
      <c r="D20" s="42">
        <v>2</v>
      </c>
      <c r="E20" s="42">
        <v>2</v>
      </c>
      <c r="F20" s="42">
        <v>2</v>
      </c>
      <c r="G20" s="42">
        <v>1</v>
      </c>
      <c r="H20" s="42">
        <v>0</v>
      </c>
      <c r="I20" s="42">
        <v>0</v>
      </c>
      <c r="J20" s="42">
        <v>1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63">
        <f t="shared" si="0"/>
        <v>10</v>
      </c>
      <c r="BL20" s="36">
        <f t="shared" si="1"/>
        <v>102</v>
      </c>
      <c r="BM20" s="28">
        <f>BL20/'Study Overview'!$E$2</f>
        <v>0.34</v>
      </c>
    </row>
    <row r="21" spans="1:65" x14ac:dyDescent="0.3">
      <c r="A21" s="118">
        <f>'Study Overview'!H25</f>
        <v>20</v>
      </c>
      <c r="B21" s="144" t="str">
        <f>'Study Overview'!J25</f>
        <v>Feb 202X</v>
      </c>
      <c r="C21" s="42">
        <v>2</v>
      </c>
      <c r="D21" s="42">
        <v>2</v>
      </c>
      <c r="E21" s="42">
        <v>2</v>
      </c>
      <c r="F21" s="42">
        <v>2</v>
      </c>
      <c r="G21" s="42">
        <v>1</v>
      </c>
      <c r="H21" s="42">
        <v>1</v>
      </c>
      <c r="I21" s="42">
        <v>1</v>
      </c>
      <c r="J21" s="42">
        <v>1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63">
        <f t="shared" si="0"/>
        <v>12</v>
      </c>
      <c r="BL21" s="36">
        <f t="shared" si="1"/>
        <v>114</v>
      </c>
      <c r="BM21" s="28">
        <f>BL21/'Study Overview'!$E$2</f>
        <v>0.38</v>
      </c>
    </row>
    <row r="22" spans="1:65" x14ac:dyDescent="0.3">
      <c r="A22" s="118">
        <f>'Study Overview'!H26</f>
        <v>21</v>
      </c>
      <c r="B22" s="144" t="str">
        <f>'Study Overview'!J26</f>
        <v>Mar 202X</v>
      </c>
      <c r="C22" s="42">
        <v>2</v>
      </c>
      <c r="D22" s="42">
        <v>2</v>
      </c>
      <c r="E22" s="42">
        <v>2</v>
      </c>
      <c r="F22" s="42">
        <v>2</v>
      </c>
      <c r="G22" s="42">
        <v>1</v>
      </c>
      <c r="H22" s="42">
        <v>1</v>
      </c>
      <c r="I22" s="42">
        <v>1</v>
      </c>
      <c r="J22" s="42">
        <v>0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63">
        <f t="shared" si="0"/>
        <v>11</v>
      </c>
      <c r="BL22" s="36">
        <f t="shared" si="1"/>
        <v>125</v>
      </c>
      <c r="BM22" s="28">
        <f>BL22/'Study Overview'!$E$2</f>
        <v>0.41666666666666669</v>
      </c>
    </row>
    <row r="23" spans="1:65" x14ac:dyDescent="0.3">
      <c r="A23" s="118">
        <f>'Study Overview'!H27</f>
        <v>22</v>
      </c>
      <c r="B23" s="144" t="str">
        <f>'Study Overview'!J27</f>
        <v>Apr 202X</v>
      </c>
      <c r="C23" s="42">
        <v>2</v>
      </c>
      <c r="D23" s="42">
        <v>2</v>
      </c>
      <c r="E23" s="42">
        <v>2</v>
      </c>
      <c r="F23" s="42">
        <v>2</v>
      </c>
      <c r="G23" s="42">
        <v>1</v>
      </c>
      <c r="H23" s="42">
        <v>0</v>
      </c>
      <c r="I23" s="42">
        <v>1</v>
      </c>
      <c r="J23" s="42">
        <v>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63">
        <f t="shared" si="0"/>
        <v>11</v>
      </c>
      <c r="BL23" s="36">
        <f t="shared" si="1"/>
        <v>136</v>
      </c>
      <c r="BM23" s="28">
        <f>BL23/'Study Overview'!$E$2</f>
        <v>0.45333333333333331</v>
      </c>
    </row>
    <row r="24" spans="1:65" x14ac:dyDescent="0.3">
      <c r="A24" s="118">
        <f>'Study Overview'!H28</f>
        <v>23</v>
      </c>
      <c r="B24" s="144" t="str">
        <f>'Study Overview'!J28</f>
        <v>May 202X</v>
      </c>
      <c r="C24" s="42">
        <v>2</v>
      </c>
      <c r="D24" s="42">
        <v>2</v>
      </c>
      <c r="E24" s="42">
        <v>2</v>
      </c>
      <c r="F24" s="42">
        <v>2</v>
      </c>
      <c r="G24" s="42">
        <v>1</v>
      </c>
      <c r="H24" s="42">
        <v>1</v>
      </c>
      <c r="I24" s="42">
        <v>0</v>
      </c>
      <c r="J24" s="42">
        <v>0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63">
        <f t="shared" si="0"/>
        <v>10</v>
      </c>
      <c r="BL24" s="36">
        <f t="shared" si="1"/>
        <v>146</v>
      </c>
      <c r="BM24" s="28">
        <f>BL24/'Study Overview'!$E$2</f>
        <v>0.48666666666666669</v>
      </c>
    </row>
    <row r="25" spans="1:65" x14ac:dyDescent="0.3">
      <c r="A25" s="118">
        <f>'Study Overview'!H29</f>
        <v>24</v>
      </c>
      <c r="B25" s="144" t="str">
        <f>'Study Overview'!J29</f>
        <v>Jun 202X</v>
      </c>
      <c r="C25" s="42">
        <v>2</v>
      </c>
      <c r="D25" s="42">
        <v>2</v>
      </c>
      <c r="E25" s="42">
        <v>2</v>
      </c>
      <c r="F25" s="42">
        <v>2</v>
      </c>
      <c r="G25" s="42">
        <v>1</v>
      </c>
      <c r="H25" s="42">
        <v>0</v>
      </c>
      <c r="I25" s="42">
        <v>1</v>
      </c>
      <c r="J25" s="42">
        <v>0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63">
        <f t="shared" si="0"/>
        <v>10</v>
      </c>
      <c r="BL25" s="36">
        <f t="shared" si="1"/>
        <v>156</v>
      </c>
      <c r="BM25" s="28">
        <f>BL25/'Study Overview'!$E$2</f>
        <v>0.52</v>
      </c>
    </row>
    <row r="26" spans="1:65" x14ac:dyDescent="0.3">
      <c r="A26" s="118">
        <f>'Study Overview'!H30</f>
        <v>25</v>
      </c>
      <c r="B26" s="144" t="str">
        <f>'Study Overview'!J30</f>
        <v>Jul 202X</v>
      </c>
      <c r="C26" s="42">
        <v>2</v>
      </c>
      <c r="D26" s="42">
        <v>2</v>
      </c>
      <c r="E26" s="42">
        <v>2</v>
      </c>
      <c r="F26" s="42">
        <v>2</v>
      </c>
      <c r="G26" s="42">
        <v>1</v>
      </c>
      <c r="H26" s="42">
        <v>0</v>
      </c>
      <c r="I26" s="42">
        <v>0</v>
      </c>
      <c r="J26" s="42">
        <v>0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63">
        <f t="shared" si="0"/>
        <v>9</v>
      </c>
      <c r="BL26" s="36">
        <f t="shared" si="1"/>
        <v>165</v>
      </c>
      <c r="BM26" s="28">
        <f>BL26/'Study Overview'!$E$2</f>
        <v>0.55000000000000004</v>
      </c>
    </row>
    <row r="27" spans="1:65" x14ac:dyDescent="0.3">
      <c r="A27" s="118">
        <f>'Study Overview'!H31</f>
        <v>26</v>
      </c>
      <c r="B27" s="144" t="str">
        <f>'Study Overview'!J31</f>
        <v>Aug 202X</v>
      </c>
      <c r="C27" s="42">
        <v>2</v>
      </c>
      <c r="D27" s="42">
        <v>2</v>
      </c>
      <c r="E27" s="42">
        <v>2</v>
      </c>
      <c r="F27" s="42">
        <v>2</v>
      </c>
      <c r="G27" s="42">
        <v>0</v>
      </c>
      <c r="H27" s="42">
        <v>0</v>
      </c>
      <c r="I27" s="42">
        <v>0</v>
      </c>
      <c r="J27" s="42">
        <v>0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63">
        <f t="shared" si="0"/>
        <v>8</v>
      </c>
      <c r="BL27" s="36">
        <f t="shared" si="1"/>
        <v>173</v>
      </c>
      <c r="BM27" s="28">
        <f>BL27/'Study Overview'!$E$2</f>
        <v>0.57666666666666666</v>
      </c>
    </row>
    <row r="28" spans="1:65" x14ac:dyDescent="0.3">
      <c r="A28" s="118">
        <f>'Study Overview'!H32</f>
        <v>27</v>
      </c>
      <c r="B28" s="144" t="str">
        <f>'Study Overview'!J32</f>
        <v>Sep 202X</v>
      </c>
      <c r="C28" s="42">
        <v>2</v>
      </c>
      <c r="D28" s="42">
        <v>2</v>
      </c>
      <c r="E28" s="42">
        <v>2</v>
      </c>
      <c r="F28" s="42">
        <v>2</v>
      </c>
      <c r="G28" s="42">
        <v>1</v>
      </c>
      <c r="H28" s="42">
        <v>0</v>
      </c>
      <c r="I28" s="42">
        <v>0</v>
      </c>
      <c r="J28" s="42">
        <v>1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63">
        <f t="shared" si="0"/>
        <v>10</v>
      </c>
      <c r="BL28" s="36">
        <f t="shared" si="1"/>
        <v>183</v>
      </c>
      <c r="BM28" s="28">
        <f>BL28/'Study Overview'!$E$2</f>
        <v>0.61</v>
      </c>
    </row>
    <row r="29" spans="1:65" x14ac:dyDescent="0.3">
      <c r="A29" s="118">
        <f>'Study Overview'!H33</f>
        <v>28</v>
      </c>
      <c r="B29" s="144" t="str">
        <f>'Study Overview'!J33</f>
        <v>Oct 202X</v>
      </c>
      <c r="C29" s="42">
        <v>2</v>
      </c>
      <c r="D29" s="42">
        <v>2</v>
      </c>
      <c r="E29" s="42">
        <v>2</v>
      </c>
      <c r="F29" s="42">
        <v>2</v>
      </c>
      <c r="G29" s="42">
        <v>1</v>
      </c>
      <c r="H29" s="42">
        <v>1</v>
      </c>
      <c r="I29" s="42">
        <v>1</v>
      </c>
      <c r="J29" s="42">
        <v>1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63">
        <f t="shared" si="0"/>
        <v>12</v>
      </c>
      <c r="BL29" s="36">
        <f t="shared" si="1"/>
        <v>195</v>
      </c>
      <c r="BM29" s="28">
        <f>BL29/'Study Overview'!$E$2</f>
        <v>0.65</v>
      </c>
    </row>
    <row r="30" spans="1:65" x14ac:dyDescent="0.3">
      <c r="A30" s="118">
        <f>'Study Overview'!H34</f>
        <v>29</v>
      </c>
      <c r="B30" s="144" t="str">
        <f>'Study Overview'!J34</f>
        <v>Nov 202X</v>
      </c>
      <c r="C30" s="42">
        <v>2</v>
      </c>
      <c r="D30" s="42">
        <v>2</v>
      </c>
      <c r="E30" s="42">
        <v>2</v>
      </c>
      <c r="F30" s="42">
        <v>2</v>
      </c>
      <c r="G30" s="42">
        <v>1</v>
      </c>
      <c r="H30" s="42">
        <v>1</v>
      </c>
      <c r="I30" s="42">
        <v>1</v>
      </c>
      <c r="J30" s="42">
        <v>1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63">
        <f t="shared" si="0"/>
        <v>12</v>
      </c>
      <c r="BL30" s="36">
        <f t="shared" si="1"/>
        <v>207</v>
      </c>
      <c r="BM30" s="28">
        <f>BL30/'Study Overview'!$E$2</f>
        <v>0.69</v>
      </c>
    </row>
    <row r="31" spans="1:65" x14ac:dyDescent="0.3">
      <c r="A31" s="118">
        <f>'Study Overview'!H35</f>
        <v>30</v>
      </c>
      <c r="B31" s="144" t="str">
        <f>'Study Overview'!J35</f>
        <v>Dec 202X</v>
      </c>
      <c r="C31" s="42">
        <v>2</v>
      </c>
      <c r="D31" s="42">
        <v>2</v>
      </c>
      <c r="E31" s="42">
        <v>2</v>
      </c>
      <c r="F31" s="42">
        <v>2</v>
      </c>
      <c r="G31" s="42">
        <v>1</v>
      </c>
      <c r="H31" s="42">
        <v>1</v>
      </c>
      <c r="I31" s="42">
        <v>1</v>
      </c>
      <c r="J31" s="42">
        <v>0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63">
        <f t="shared" si="0"/>
        <v>11</v>
      </c>
      <c r="BL31" s="36">
        <f t="shared" si="1"/>
        <v>218</v>
      </c>
      <c r="BM31" s="28">
        <f>BL31/'Study Overview'!$E$2</f>
        <v>0.72666666666666668</v>
      </c>
    </row>
    <row r="32" spans="1:65" x14ac:dyDescent="0.3">
      <c r="A32" s="118">
        <f>'Study Overview'!H36</f>
        <v>31</v>
      </c>
      <c r="B32" s="144" t="str">
        <f>'Study Overview'!J36</f>
        <v>Jan 202X</v>
      </c>
      <c r="C32" s="42">
        <v>2</v>
      </c>
      <c r="D32" s="42">
        <v>2</v>
      </c>
      <c r="E32" s="42">
        <v>2</v>
      </c>
      <c r="F32" s="42">
        <v>2</v>
      </c>
      <c r="G32" s="42">
        <v>1</v>
      </c>
      <c r="H32" s="42">
        <v>0</v>
      </c>
      <c r="I32" s="42">
        <v>0</v>
      </c>
      <c r="J32" s="42">
        <v>1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63">
        <f t="shared" si="0"/>
        <v>10</v>
      </c>
      <c r="BL32" s="36">
        <f t="shared" si="1"/>
        <v>228</v>
      </c>
      <c r="BM32" s="28">
        <f>BL32/'Study Overview'!$E$2</f>
        <v>0.76</v>
      </c>
    </row>
    <row r="33" spans="1:65" x14ac:dyDescent="0.3">
      <c r="A33" s="118">
        <f>'Study Overview'!H37</f>
        <v>32</v>
      </c>
      <c r="B33" s="144" t="str">
        <f>'Study Overview'!J37</f>
        <v>Feb 202X</v>
      </c>
      <c r="C33" s="42">
        <v>2</v>
      </c>
      <c r="D33" s="42">
        <v>2</v>
      </c>
      <c r="E33" s="42">
        <v>2</v>
      </c>
      <c r="F33" s="42">
        <v>2</v>
      </c>
      <c r="G33" s="42">
        <v>1</v>
      </c>
      <c r="H33" s="42">
        <v>1</v>
      </c>
      <c r="I33" s="42">
        <v>1</v>
      </c>
      <c r="J33" s="42">
        <v>1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63">
        <f t="shared" si="0"/>
        <v>12</v>
      </c>
      <c r="BL33" s="36">
        <f t="shared" si="1"/>
        <v>240</v>
      </c>
      <c r="BM33" s="28">
        <f>BL33/'Study Overview'!$E$2</f>
        <v>0.8</v>
      </c>
    </row>
    <row r="34" spans="1:65" x14ac:dyDescent="0.3">
      <c r="A34" s="118">
        <f>'Study Overview'!H38</f>
        <v>33</v>
      </c>
      <c r="B34" s="144" t="str">
        <f>'Study Overview'!J38</f>
        <v>Mar 202X</v>
      </c>
      <c r="C34" s="42">
        <v>2</v>
      </c>
      <c r="D34" s="42">
        <v>2</v>
      </c>
      <c r="E34" s="42">
        <v>2</v>
      </c>
      <c r="F34" s="42">
        <v>2</v>
      </c>
      <c r="G34" s="42">
        <v>1</v>
      </c>
      <c r="H34" s="42">
        <v>1</v>
      </c>
      <c r="I34" s="42">
        <v>1</v>
      </c>
      <c r="J34" s="42">
        <v>1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63">
        <f t="shared" si="0"/>
        <v>12</v>
      </c>
      <c r="BL34" s="36">
        <f t="shared" si="1"/>
        <v>252</v>
      </c>
      <c r="BM34" s="28">
        <f>BL34/'Study Overview'!$E$2</f>
        <v>0.84</v>
      </c>
    </row>
    <row r="35" spans="1:65" x14ac:dyDescent="0.3">
      <c r="A35" s="118">
        <f>'Study Overview'!H39</f>
        <v>34</v>
      </c>
      <c r="B35" s="144" t="str">
        <f>'Study Overview'!J39</f>
        <v>Apr 202X</v>
      </c>
      <c r="C35" s="42">
        <v>2</v>
      </c>
      <c r="D35" s="42">
        <v>2</v>
      </c>
      <c r="E35" s="42">
        <v>2</v>
      </c>
      <c r="F35" s="42">
        <v>2</v>
      </c>
      <c r="G35" s="42">
        <v>1</v>
      </c>
      <c r="H35" s="42">
        <v>1</v>
      </c>
      <c r="I35" s="42">
        <v>1</v>
      </c>
      <c r="J35" s="42">
        <v>1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63">
        <f t="shared" si="0"/>
        <v>12</v>
      </c>
      <c r="BL35" s="36">
        <f t="shared" si="1"/>
        <v>264</v>
      </c>
      <c r="BM35" s="28">
        <f>BL35/'Study Overview'!$E$2</f>
        <v>0.88</v>
      </c>
    </row>
    <row r="36" spans="1:65" x14ac:dyDescent="0.3">
      <c r="A36" s="118">
        <f>'Study Overview'!H40</f>
        <v>35</v>
      </c>
      <c r="B36" s="144" t="str">
        <f>'Study Overview'!J40</f>
        <v>May 202X</v>
      </c>
      <c r="C36" s="42">
        <v>2</v>
      </c>
      <c r="D36" s="42">
        <v>2</v>
      </c>
      <c r="E36" s="42">
        <v>2</v>
      </c>
      <c r="F36" s="42">
        <v>2</v>
      </c>
      <c r="G36" s="42">
        <v>1</v>
      </c>
      <c r="H36" s="42">
        <v>1</v>
      </c>
      <c r="I36" s="42">
        <v>0</v>
      </c>
      <c r="J36" s="42">
        <v>0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63">
        <f t="shared" si="0"/>
        <v>10</v>
      </c>
      <c r="BL36" s="36">
        <f t="shared" si="1"/>
        <v>274</v>
      </c>
      <c r="BM36" s="28">
        <f>BL36/'Study Overview'!$E$2</f>
        <v>0.91333333333333333</v>
      </c>
    </row>
    <row r="37" spans="1:65" x14ac:dyDescent="0.3">
      <c r="A37" s="118">
        <f>'Study Overview'!H41</f>
        <v>36</v>
      </c>
      <c r="B37" s="144" t="str">
        <f>'Study Overview'!J41</f>
        <v>Jun 202X</v>
      </c>
      <c r="C37" s="42">
        <v>2</v>
      </c>
      <c r="D37" s="42">
        <v>2</v>
      </c>
      <c r="E37" s="42">
        <v>2</v>
      </c>
      <c r="F37" s="42">
        <v>2</v>
      </c>
      <c r="G37" s="42">
        <v>1</v>
      </c>
      <c r="H37" s="42">
        <v>0</v>
      </c>
      <c r="I37" s="42">
        <v>0</v>
      </c>
      <c r="J37" s="42">
        <v>0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63">
        <f t="shared" si="0"/>
        <v>9</v>
      </c>
      <c r="BL37" s="36">
        <f t="shared" si="1"/>
        <v>283</v>
      </c>
      <c r="BM37" s="28">
        <f>BL37/'Study Overview'!$E$2</f>
        <v>0.94333333333333336</v>
      </c>
    </row>
    <row r="38" spans="1:65" x14ac:dyDescent="0.3">
      <c r="A38" s="118">
        <f>'Study Overview'!H42</f>
        <v>37</v>
      </c>
      <c r="B38" s="144" t="str">
        <f>'Study Overview'!J42</f>
        <v>Jul 202X</v>
      </c>
      <c r="C38" s="42">
        <v>2</v>
      </c>
      <c r="D38" s="42">
        <v>2</v>
      </c>
      <c r="E38" s="42">
        <v>2</v>
      </c>
      <c r="F38" s="42">
        <v>2</v>
      </c>
      <c r="G38" s="42">
        <v>1</v>
      </c>
      <c r="H38" s="42">
        <v>0</v>
      </c>
      <c r="I38" s="42">
        <v>0</v>
      </c>
      <c r="J38" s="42">
        <v>0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63">
        <f t="shared" si="0"/>
        <v>9</v>
      </c>
      <c r="BL38" s="36">
        <f t="shared" si="1"/>
        <v>292</v>
      </c>
      <c r="BM38" s="28">
        <f>BL38/'Study Overview'!$E$2</f>
        <v>0.97333333333333338</v>
      </c>
    </row>
    <row r="39" spans="1:65" x14ac:dyDescent="0.3">
      <c r="A39" s="118">
        <f>'Study Overview'!H43</f>
        <v>38</v>
      </c>
      <c r="B39" s="144" t="str">
        <f>'Study Overview'!J43</f>
        <v>Aug 202X</v>
      </c>
      <c r="C39" s="42">
        <v>2</v>
      </c>
      <c r="D39" s="42">
        <v>2</v>
      </c>
      <c r="E39" s="42">
        <v>2</v>
      </c>
      <c r="F39" s="42">
        <v>2</v>
      </c>
      <c r="G39" s="42">
        <v>0</v>
      </c>
      <c r="H39" s="42">
        <v>0</v>
      </c>
      <c r="I39" s="42">
        <v>0</v>
      </c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63">
        <f t="shared" si="0"/>
        <v>8</v>
      </c>
      <c r="BL39" s="36">
        <f t="shared" si="1"/>
        <v>300</v>
      </c>
      <c r="BM39" s="28">
        <f>BL39/'Study Overview'!$E$2</f>
        <v>1</v>
      </c>
    </row>
    <row r="40" spans="1:65" x14ac:dyDescent="0.3">
      <c r="A40" s="118">
        <f>'Study Overview'!H44</f>
        <v>39</v>
      </c>
      <c r="B40" s="144" t="str">
        <f>'Study Overview'!J44</f>
        <v>Sep 202X</v>
      </c>
      <c r="C40" s="42"/>
      <c r="D40" s="42"/>
      <c r="E40" s="42"/>
      <c r="F40" s="42"/>
      <c r="G40" s="42"/>
      <c r="H40" s="42"/>
      <c r="I40" s="42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63">
        <f t="shared" si="0"/>
        <v>0</v>
      </c>
      <c r="BL40" s="36">
        <f t="shared" si="1"/>
        <v>300</v>
      </c>
      <c r="BM40" s="28">
        <f>BL40/'Study Overview'!$E$2</f>
        <v>1</v>
      </c>
    </row>
    <row r="41" spans="1:65" x14ac:dyDescent="0.3">
      <c r="A41" s="118">
        <f>'Study Overview'!H45</f>
        <v>40</v>
      </c>
      <c r="B41" s="144" t="str">
        <f>'Study Overview'!J45</f>
        <v>Oct 202X</v>
      </c>
      <c r="C41" s="42"/>
      <c r="D41" s="42"/>
      <c r="E41" s="42"/>
      <c r="F41" s="42"/>
      <c r="G41" s="42"/>
      <c r="H41" s="42"/>
      <c r="I41" s="42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63">
        <f t="shared" si="0"/>
        <v>0</v>
      </c>
      <c r="BL41" s="36">
        <f t="shared" si="1"/>
        <v>300</v>
      </c>
      <c r="BM41" s="28">
        <f>BL41/'Study Overview'!$E$2</f>
        <v>1</v>
      </c>
    </row>
    <row r="42" spans="1:65" x14ac:dyDescent="0.3">
      <c r="A42" s="118">
        <f>'Study Overview'!H46</f>
        <v>41</v>
      </c>
      <c r="B42" s="144" t="str">
        <f>'Study Overview'!J46</f>
        <v>Nov 202X</v>
      </c>
      <c r="C42" s="42"/>
      <c r="D42" s="42"/>
      <c r="E42" s="42"/>
      <c r="F42" s="42"/>
      <c r="G42" s="42"/>
      <c r="H42" s="42"/>
      <c r="I42" s="42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63">
        <f t="shared" si="0"/>
        <v>0</v>
      </c>
      <c r="BL42" s="36">
        <f t="shared" si="1"/>
        <v>300</v>
      </c>
      <c r="BM42" s="28">
        <f>BL42/'Study Overview'!$E$2</f>
        <v>1</v>
      </c>
    </row>
    <row r="43" spans="1:65" x14ac:dyDescent="0.3">
      <c r="A43" s="118">
        <f>'Study Overview'!H47</f>
        <v>42</v>
      </c>
      <c r="B43" s="144" t="str">
        <f>'Study Overview'!J47</f>
        <v>Dec 202X</v>
      </c>
      <c r="C43" s="42"/>
      <c r="D43" s="42"/>
      <c r="E43" s="42"/>
      <c r="F43" s="42"/>
      <c r="G43" s="42"/>
      <c r="H43" s="42"/>
      <c r="I43" s="42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63">
        <f t="shared" si="0"/>
        <v>0</v>
      </c>
      <c r="BL43" s="36">
        <f t="shared" si="1"/>
        <v>300</v>
      </c>
      <c r="BM43" s="28">
        <f>BL43/'Study Overview'!$E$2</f>
        <v>1</v>
      </c>
    </row>
    <row r="44" spans="1:65" x14ac:dyDescent="0.3">
      <c r="A44" s="118">
        <f>'Study Overview'!H48</f>
        <v>43</v>
      </c>
      <c r="B44" s="144" t="str">
        <f>'Study Overview'!J48</f>
        <v>Jan 202X</v>
      </c>
      <c r="C44" s="42"/>
      <c r="D44" s="42"/>
      <c r="E44" s="42"/>
      <c r="F44" s="42"/>
      <c r="G44" s="42"/>
      <c r="H44" s="42"/>
      <c r="I44" s="42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63">
        <f t="shared" si="0"/>
        <v>0</v>
      </c>
      <c r="BL44" s="36">
        <f t="shared" si="1"/>
        <v>300</v>
      </c>
      <c r="BM44" s="28">
        <f>BL44/'Study Overview'!$E$2</f>
        <v>1</v>
      </c>
    </row>
    <row r="45" spans="1:65" x14ac:dyDescent="0.3">
      <c r="A45" s="118">
        <f>'Study Overview'!H49</f>
        <v>44</v>
      </c>
      <c r="B45" s="144" t="str">
        <f>'Study Overview'!J49</f>
        <v>Feb 202X</v>
      </c>
      <c r="C45" s="42"/>
      <c r="D45" s="42"/>
      <c r="E45" s="42"/>
      <c r="F45" s="42"/>
      <c r="G45" s="42"/>
      <c r="H45" s="42"/>
      <c r="I45" s="42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63">
        <f t="shared" si="0"/>
        <v>0</v>
      </c>
      <c r="BL45" s="36">
        <f t="shared" si="1"/>
        <v>300</v>
      </c>
      <c r="BM45" s="28">
        <f>BL45/'Study Overview'!$E$2</f>
        <v>1</v>
      </c>
    </row>
    <row r="46" spans="1:65" ht="15" thickBot="1" x14ac:dyDescent="0.35">
      <c r="A46" s="118">
        <f>'Study Overview'!H50</f>
        <v>45</v>
      </c>
      <c r="B46" s="144" t="str">
        <f>'Study Overview'!J50</f>
        <v>Mar 202X</v>
      </c>
      <c r="C46" s="42"/>
      <c r="D46" s="42"/>
      <c r="E46" s="42"/>
      <c r="F46" s="42"/>
      <c r="G46" s="42"/>
      <c r="H46" s="42"/>
      <c r="I46" s="42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63">
        <f t="shared" si="0"/>
        <v>0</v>
      </c>
      <c r="BL46" s="36">
        <f t="shared" si="1"/>
        <v>300</v>
      </c>
      <c r="BM46" s="28">
        <f>BL46/'Study Overview'!$E$2</f>
        <v>1</v>
      </c>
    </row>
    <row r="47" spans="1:65" ht="15" thickBot="1" x14ac:dyDescent="0.35">
      <c r="B47" s="71" t="s">
        <v>145</v>
      </c>
      <c r="C47" s="72">
        <f>SUM(C8:C46)</f>
        <v>58</v>
      </c>
      <c r="D47" s="72">
        <f t="shared" ref="D47:BI47" si="2">SUM(D8:D46)</f>
        <v>58</v>
      </c>
      <c r="E47" s="72">
        <f t="shared" si="2"/>
        <v>57</v>
      </c>
      <c r="F47" s="72">
        <f t="shared" si="2"/>
        <v>56</v>
      </c>
      <c r="G47" s="72">
        <f t="shared" si="2"/>
        <v>27</v>
      </c>
      <c r="H47" s="72">
        <f t="shared" si="2"/>
        <v>15</v>
      </c>
      <c r="I47" s="72">
        <f t="shared" si="2"/>
        <v>15</v>
      </c>
      <c r="J47" s="72">
        <f t="shared" si="2"/>
        <v>14</v>
      </c>
      <c r="K47" s="72">
        <f t="shared" si="2"/>
        <v>0</v>
      </c>
      <c r="L47" s="72">
        <f t="shared" si="2"/>
        <v>0</v>
      </c>
      <c r="M47" s="72">
        <f t="shared" si="2"/>
        <v>0</v>
      </c>
      <c r="N47" s="72">
        <f t="shared" si="2"/>
        <v>0</v>
      </c>
      <c r="O47" s="72">
        <f t="shared" si="2"/>
        <v>0</v>
      </c>
      <c r="P47" s="72">
        <f t="shared" si="2"/>
        <v>0</v>
      </c>
      <c r="Q47" s="72">
        <f t="shared" si="2"/>
        <v>0</v>
      </c>
      <c r="R47" s="72">
        <f t="shared" si="2"/>
        <v>0</v>
      </c>
      <c r="S47" s="72">
        <f t="shared" si="2"/>
        <v>0</v>
      </c>
      <c r="T47" s="72">
        <f t="shared" si="2"/>
        <v>0</v>
      </c>
      <c r="U47" s="72">
        <f t="shared" si="2"/>
        <v>0</v>
      </c>
      <c r="V47" s="72">
        <f t="shared" si="2"/>
        <v>0</v>
      </c>
      <c r="W47" s="72">
        <f t="shared" si="2"/>
        <v>0</v>
      </c>
      <c r="X47" s="72">
        <f t="shared" si="2"/>
        <v>0</v>
      </c>
      <c r="Y47" s="72">
        <f t="shared" si="2"/>
        <v>0</v>
      </c>
      <c r="Z47" s="72">
        <f t="shared" si="2"/>
        <v>0</v>
      </c>
      <c r="AA47" s="72">
        <f t="shared" si="2"/>
        <v>0</v>
      </c>
      <c r="AB47" s="72">
        <f t="shared" si="2"/>
        <v>0</v>
      </c>
      <c r="AC47" s="72">
        <f t="shared" si="2"/>
        <v>0</v>
      </c>
      <c r="AD47" s="72">
        <f t="shared" si="2"/>
        <v>0</v>
      </c>
      <c r="AE47" s="72">
        <f t="shared" si="2"/>
        <v>0</v>
      </c>
      <c r="AF47" s="72">
        <f t="shared" si="2"/>
        <v>0</v>
      </c>
      <c r="AG47" s="72">
        <f t="shared" si="2"/>
        <v>0</v>
      </c>
      <c r="AH47" s="72">
        <f t="shared" si="2"/>
        <v>0</v>
      </c>
      <c r="AI47" s="72">
        <f t="shared" si="2"/>
        <v>0</v>
      </c>
      <c r="AJ47" s="72">
        <f t="shared" si="2"/>
        <v>0</v>
      </c>
      <c r="AK47" s="72">
        <f t="shared" si="2"/>
        <v>0</v>
      </c>
      <c r="AL47" s="72">
        <f t="shared" si="2"/>
        <v>0</v>
      </c>
      <c r="AM47" s="72">
        <f t="shared" si="2"/>
        <v>0</v>
      </c>
      <c r="AN47" s="72">
        <f t="shared" si="2"/>
        <v>0</v>
      </c>
      <c r="AO47" s="72">
        <f t="shared" si="2"/>
        <v>0</v>
      </c>
      <c r="AP47" s="72">
        <f t="shared" si="2"/>
        <v>0</v>
      </c>
      <c r="AQ47" s="72">
        <f t="shared" si="2"/>
        <v>0</v>
      </c>
      <c r="AR47" s="72">
        <f t="shared" si="2"/>
        <v>0</v>
      </c>
      <c r="AS47" s="72">
        <f t="shared" si="2"/>
        <v>0</v>
      </c>
      <c r="AT47" s="72">
        <f t="shared" si="2"/>
        <v>0</v>
      </c>
      <c r="AU47" s="72">
        <f t="shared" si="2"/>
        <v>0</v>
      </c>
      <c r="AV47" s="72">
        <f t="shared" si="2"/>
        <v>0</v>
      </c>
      <c r="AW47" s="72">
        <f t="shared" si="2"/>
        <v>0</v>
      </c>
      <c r="AX47" s="72">
        <f t="shared" si="2"/>
        <v>0</v>
      </c>
      <c r="AY47" s="72">
        <f t="shared" si="2"/>
        <v>0</v>
      </c>
      <c r="AZ47" s="72">
        <f t="shared" si="2"/>
        <v>0</v>
      </c>
      <c r="BA47" s="72">
        <f t="shared" si="2"/>
        <v>0</v>
      </c>
      <c r="BB47" s="72">
        <f t="shared" si="2"/>
        <v>0</v>
      </c>
      <c r="BC47" s="72">
        <f t="shared" si="2"/>
        <v>0</v>
      </c>
      <c r="BD47" s="72">
        <f t="shared" si="2"/>
        <v>0</v>
      </c>
      <c r="BE47" s="72">
        <f t="shared" si="2"/>
        <v>0</v>
      </c>
      <c r="BF47" s="72">
        <f t="shared" si="2"/>
        <v>0</v>
      </c>
      <c r="BG47" s="72">
        <f t="shared" si="2"/>
        <v>0</v>
      </c>
      <c r="BH47" s="72">
        <f t="shared" si="2"/>
        <v>0</v>
      </c>
      <c r="BI47" s="72">
        <f t="shared" si="2"/>
        <v>0</v>
      </c>
      <c r="BJ47" s="72">
        <f>SUM(BJ8:BJ46)</f>
        <v>0</v>
      </c>
      <c r="BK47" s="34">
        <f t="shared" si="0"/>
        <v>300</v>
      </c>
      <c r="BM47" s="79">
        <f>BK47/'Study Overview'!E2</f>
        <v>1</v>
      </c>
    </row>
    <row r="48" spans="1:65" ht="43.8" thickBot="1" x14ac:dyDescent="0.35">
      <c r="B48" s="114" t="s">
        <v>147</v>
      </c>
      <c r="C48" s="128">
        <f>AVERAGE(C8:C46)</f>
        <v>1.8709677419354838</v>
      </c>
      <c r="D48" s="128">
        <f t="shared" ref="D48:BJ48" si="3">AVERAGE(D8:D46)</f>
        <v>1.8709677419354838</v>
      </c>
      <c r="E48" s="128">
        <f t="shared" si="3"/>
        <v>1.8387096774193548</v>
      </c>
      <c r="F48" s="128">
        <f t="shared" si="3"/>
        <v>1.8666666666666667</v>
      </c>
      <c r="G48" s="128">
        <f t="shared" si="3"/>
        <v>0.9</v>
      </c>
      <c r="H48" s="128">
        <f t="shared" si="3"/>
        <v>0.5</v>
      </c>
      <c r="I48" s="128">
        <f t="shared" si="3"/>
        <v>0.51724137931034486</v>
      </c>
      <c r="J48" s="128">
        <f t="shared" si="3"/>
        <v>0.5</v>
      </c>
      <c r="K48" s="128" t="e">
        <f t="shared" si="3"/>
        <v>#DIV/0!</v>
      </c>
      <c r="L48" s="128" t="e">
        <f t="shared" si="3"/>
        <v>#DIV/0!</v>
      </c>
      <c r="M48" s="128" t="e">
        <f t="shared" si="3"/>
        <v>#DIV/0!</v>
      </c>
      <c r="N48" s="128" t="e">
        <f t="shared" si="3"/>
        <v>#DIV/0!</v>
      </c>
      <c r="O48" s="128" t="e">
        <f t="shared" si="3"/>
        <v>#DIV/0!</v>
      </c>
      <c r="P48" s="128" t="e">
        <f t="shared" si="3"/>
        <v>#DIV/0!</v>
      </c>
      <c r="Q48" s="128" t="e">
        <f t="shared" si="3"/>
        <v>#DIV/0!</v>
      </c>
      <c r="R48" s="128" t="e">
        <f t="shared" si="3"/>
        <v>#DIV/0!</v>
      </c>
      <c r="S48" s="128" t="e">
        <f t="shared" si="3"/>
        <v>#DIV/0!</v>
      </c>
      <c r="T48" s="128" t="e">
        <f t="shared" si="3"/>
        <v>#DIV/0!</v>
      </c>
      <c r="U48" s="128" t="e">
        <f t="shared" si="3"/>
        <v>#DIV/0!</v>
      </c>
      <c r="V48" s="128" t="e">
        <f t="shared" si="3"/>
        <v>#DIV/0!</v>
      </c>
      <c r="W48" s="128" t="e">
        <f t="shared" si="3"/>
        <v>#DIV/0!</v>
      </c>
      <c r="X48" s="128" t="e">
        <f t="shared" si="3"/>
        <v>#DIV/0!</v>
      </c>
      <c r="Y48" s="128" t="e">
        <f t="shared" si="3"/>
        <v>#DIV/0!</v>
      </c>
      <c r="Z48" s="128" t="e">
        <f t="shared" si="3"/>
        <v>#DIV/0!</v>
      </c>
      <c r="AA48" s="128" t="e">
        <f t="shared" si="3"/>
        <v>#DIV/0!</v>
      </c>
      <c r="AB48" s="128" t="e">
        <f t="shared" si="3"/>
        <v>#DIV/0!</v>
      </c>
      <c r="AC48" s="128" t="e">
        <f t="shared" si="3"/>
        <v>#DIV/0!</v>
      </c>
      <c r="AD48" s="128" t="e">
        <f t="shared" si="3"/>
        <v>#DIV/0!</v>
      </c>
      <c r="AE48" s="128" t="e">
        <f t="shared" si="3"/>
        <v>#DIV/0!</v>
      </c>
      <c r="AF48" s="128" t="e">
        <f t="shared" si="3"/>
        <v>#DIV/0!</v>
      </c>
      <c r="AG48" s="128" t="e">
        <f t="shared" si="3"/>
        <v>#DIV/0!</v>
      </c>
      <c r="AH48" s="128" t="e">
        <f t="shared" si="3"/>
        <v>#DIV/0!</v>
      </c>
      <c r="AI48" s="128" t="e">
        <f t="shared" si="3"/>
        <v>#DIV/0!</v>
      </c>
      <c r="AJ48" s="128" t="e">
        <f t="shared" si="3"/>
        <v>#DIV/0!</v>
      </c>
      <c r="AK48" s="128" t="e">
        <f t="shared" si="3"/>
        <v>#DIV/0!</v>
      </c>
      <c r="AL48" s="128" t="e">
        <f t="shared" si="3"/>
        <v>#DIV/0!</v>
      </c>
      <c r="AM48" s="128" t="e">
        <f t="shared" si="3"/>
        <v>#DIV/0!</v>
      </c>
      <c r="AN48" s="128" t="e">
        <f t="shared" si="3"/>
        <v>#DIV/0!</v>
      </c>
      <c r="AO48" s="128" t="e">
        <f t="shared" si="3"/>
        <v>#DIV/0!</v>
      </c>
      <c r="AP48" s="128" t="e">
        <f t="shared" si="3"/>
        <v>#DIV/0!</v>
      </c>
      <c r="AQ48" s="128" t="e">
        <f t="shared" si="3"/>
        <v>#DIV/0!</v>
      </c>
      <c r="AR48" s="128" t="e">
        <f t="shared" si="3"/>
        <v>#DIV/0!</v>
      </c>
      <c r="AS48" s="128" t="e">
        <f t="shared" si="3"/>
        <v>#DIV/0!</v>
      </c>
      <c r="AT48" s="128" t="e">
        <f t="shared" si="3"/>
        <v>#DIV/0!</v>
      </c>
      <c r="AU48" s="128" t="e">
        <f t="shared" si="3"/>
        <v>#DIV/0!</v>
      </c>
      <c r="AV48" s="128" t="e">
        <f t="shared" si="3"/>
        <v>#DIV/0!</v>
      </c>
      <c r="AW48" s="128" t="e">
        <f t="shared" si="3"/>
        <v>#DIV/0!</v>
      </c>
      <c r="AX48" s="128" t="e">
        <f t="shared" si="3"/>
        <v>#DIV/0!</v>
      </c>
      <c r="AY48" s="128" t="e">
        <f t="shared" si="3"/>
        <v>#DIV/0!</v>
      </c>
      <c r="AZ48" s="128" t="e">
        <f t="shared" si="3"/>
        <v>#DIV/0!</v>
      </c>
      <c r="BA48" s="128" t="e">
        <f t="shared" si="3"/>
        <v>#DIV/0!</v>
      </c>
      <c r="BB48" s="128" t="e">
        <f t="shared" si="3"/>
        <v>#DIV/0!</v>
      </c>
      <c r="BC48" s="128" t="e">
        <f t="shared" si="3"/>
        <v>#DIV/0!</v>
      </c>
      <c r="BD48" s="128" t="e">
        <f t="shared" si="3"/>
        <v>#DIV/0!</v>
      </c>
      <c r="BE48" s="128" t="e">
        <f t="shared" si="3"/>
        <v>#DIV/0!</v>
      </c>
      <c r="BF48" s="128" t="e">
        <f t="shared" si="3"/>
        <v>#DIV/0!</v>
      </c>
      <c r="BG48" s="128" t="e">
        <f t="shared" si="3"/>
        <v>#DIV/0!</v>
      </c>
      <c r="BH48" s="128" t="e">
        <f t="shared" si="3"/>
        <v>#DIV/0!</v>
      </c>
      <c r="BI48" s="128" t="e">
        <f t="shared" si="3"/>
        <v>#DIV/0!</v>
      </c>
      <c r="BJ48" s="128" t="e">
        <f t="shared" si="3"/>
        <v>#DIV/0!</v>
      </c>
    </row>
    <row r="49" spans="2:2" x14ac:dyDescent="0.3">
      <c r="B49" t="s">
        <v>0</v>
      </c>
    </row>
    <row r="50" spans="2:2" x14ac:dyDescent="0.3">
      <c r="B50" s="87" t="s">
        <v>60</v>
      </c>
    </row>
  </sheetData>
  <mergeCells count="1">
    <mergeCell ref="A7:B7"/>
  </mergeCells>
  <conditionalFormatting sqref="B3">
    <cfRule type="top10" dxfId="11" priority="3" rank="1"/>
    <cfRule type="expression" dxfId="10" priority="4">
      <formula>COUNTIFS($BL3, "&gt;01/12/2021") + COUNTIFS($BL3, "")</formula>
    </cfRule>
  </conditionalFormatting>
  <conditionalFormatting sqref="BM8:BM46">
    <cfRule type="colorScale" priority="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BM55"/>
  <sheetViews>
    <sheetView topLeftCell="A4" zoomScale="55" zoomScaleNormal="55" workbookViewId="0">
      <selection activeCell="B55" sqref="B55:C55"/>
    </sheetView>
  </sheetViews>
  <sheetFormatPr defaultRowHeight="15" customHeight="1" x14ac:dyDescent="0.3"/>
  <cols>
    <col min="2" max="2" width="12.88671875" bestFit="1" customWidth="1"/>
    <col min="3" max="3" width="15.33203125" bestFit="1" customWidth="1"/>
    <col min="4" max="4" width="11.109375" customWidth="1"/>
    <col min="5" max="9" width="11.33203125" bestFit="1" customWidth="1"/>
    <col min="10" max="61" width="11.33203125" customWidth="1"/>
    <col min="62" max="62" width="11.6640625" bestFit="1" customWidth="1"/>
  </cols>
  <sheetData>
    <row r="1" spans="1:65" ht="14.4" x14ac:dyDescent="0.3">
      <c r="B1" s="11"/>
      <c r="C1" s="31" t="s">
        <v>132</v>
      </c>
    </row>
    <row r="2" spans="1:65" ht="14.4" x14ac:dyDescent="0.3">
      <c r="B2" s="32"/>
      <c r="C2" s="31" t="s">
        <v>133</v>
      </c>
    </row>
    <row r="3" spans="1:65" ht="14.4" x14ac:dyDescent="0.3">
      <c r="B3" s="154">
        <v>17</v>
      </c>
      <c r="C3" t="s">
        <v>134</v>
      </c>
      <c r="G3">
        <f>INDEX(C11:F11,1,(MATCH('Projected vs Actual by Site'!C5,C7:BJ7,0)))</f>
        <v>3</v>
      </c>
    </row>
    <row r="5" spans="1:65" ht="21.6" thickBot="1" x14ac:dyDescent="0.45">
      <c r="A5" s="213"/>
      <c r="B5" s="213"/>
      <c r="C5" s="112" t="str">
        <f>'Study Overview'!$A$2&amp; " Actual Recruitment"</f>
        <v>[Trial Name] Actual Recruitment</v>
      </c>
    </row>
    <row r="6" spans="1:65" ht="45.75" customHeight="1" thickBot="1" x14ac:dyDescent="0.35">
      <c r="C6" s="41">
        <f>'Projected Feasibility Recruited'!C6</f>
        <v>1</v>
      </c>
      <c r="D6" s="41">
        <f>'Projected Feasibility Recruited'!D6</f>
        <v>2</v>
      </c>
      <c r="E6" s="41">
        <f>'Projected Feasibility Recruited'!E6</f>
        <v>3</v>
      </c>
      <c r="F6" s="41">
        <f>'Projected Feasibility Recruited'!F6</f>
        <v>4</v>
      </c>
      <c r="G6" s="41">
        <f>'Projected Feasibility Recruited'!G6</f>
        <v>5</v>
      </c>
      <c r="H6" s="41" t="str">
        <f>'Projected Feasibility Recruited'!H6</f>
        <v>[Site no}</v>
      </c>
      <c r="I6" s="41" t="str">
        <f>'Projected Feasibility Recruited'!I6</f>
        <v>[Site no}</v>
      </c>
      <c r="J6" s="41" t="str">
        <f>'Projected Feasibility Recruited'!J6</f>
        <v>[Site no}</v>
      </c>
      <c r="K6" s="41" t="str">
        <f>'Projected Feasibility Recruited'!K6</f>
        <v>[Site no}</v>
      </c>
      <c r="L6" s="41" t="str">
        <f>'Projected Feasibility Recruited'!L6</f>
        <v>[Site no}</v>
      </c>
      <c r="M6" s="41" t="str">
        <f>'Projected Feasibility Recruited'!M6</f>
        <v>[Site no}</v>
      </c>
      <c r="N6" s="41" t="str">
        <f>'Projected Feasibility Recruited'!N6</f>
        <v>[Site no}</v>
      </c>
      <c r="O6" s="41" t="str">
        <f>'Projected Feasibility Recruited'!O6</f>
        <v>[Site no}</v>
      </c>
      <c r="P6" s="41" t="str">
        <f>'Projected Feasibility Recruited'!P6</f>
        <v>[Site no}</v>
      </c>
      <c r="Q6" s="41" t="str">
        <f>'Projected Feasibility Recruited'!Q6</f>
        <v>[Site no}</v>
      </c>
      <c r="R6" s="41" t="str">
        <f>'Projected Feasibility Recruited'!R6</f>
        <v>[Site no}</v>
      </c>
      <c r="S6" s="41" t="str">
        <f>'Projected Feasibility Recruited'!S6</f>
        <v>[Site no}</v>
      </c>
      <c r="T6" s="41" t="str">
        <f>'Projected Feasibility Recruited'!T6</f>
        <v>[Site no}</v>
      </c>
      <c r="U6" s="41" t="str">
        <f>'Projected Feasibility Recruited'!U6</f>
        <v>[Site no}</v>
      </c>
      <c r="V6" s="41" t="str">
        <f>'Projected Feasibility Recruited'!V6</f>
        <v>[Site no}</v>
      </c>
      <c r="W6" s="41" t="str">
        <f>'Projected Feasibility Recruited'!W6</f>
        <v>[Site no}</v>
      </c>
      <c r="X6" s="41" t="str">
        <f>'Projected Feasibility Recruited'!X6</f>
        <v>[Site no}</v>
      </c>
      <c r="Y6" s="41" t="str">
        <f>'Projected Feasibility Recruited'!Y6</f>
        <v>[Site no}</v>
      </c>
      <c r="Z6" s="41" t="str">
        <f>'Projected Feasibility Recruited'!Z6</f>
        <v>[Site no}</v>
      </c>
      <c r="AA6" s="41" t="str">
        <f>'Projected Feasibility Recruited'!AA6</f>
        <v>[Site no}</v>
      </c>
      <c r="AB6" s="41" t="str">
        <f>'Projected Feasibility Recruited'!AB6</f>
        <v>[Site no}</v>
      </c>
      <c r="AC6" s="41" t="str">
        <f>'Projected Feasibility Recruited'!AC6</f>
        <v>[Site no}</v>
      </c>
      <c r="AD6" s="41" t="str">
        <f>'Projected Feasibility Recruited'!AD6</f>
        <v>[Site no}</v>
      </c>
      <c r="AE6" s="41" t="str">
        <f>'Projected Feasibility Recruited'!AE6</f>
        <v>[Site no}</v>
      </c>
      <c r="AF6" s="41" t="str">
        <f>'Projected Feasibility Recruited'!AF6</f>
        <v>[Site no}</v>
      </c>
      <c r="AG6" s="41" t="str">
        <f>'Projected Feasibility Recruited'!AG6</f>
        <v>[Site no}</v>
      </c>
      <c r="AH6" s="41" t="str">
        <f>'Projected Feasibility Recruited'!AH6</f>
        <v>[Site no}</v>
      </c>
      <c r="AI6" s="41" t="str">
        <f>'Projected Feasibility Recruited'!AI6</f>
        <v>[Site no}</v>
      </c>
      <c r="AJ6" s="41" t="str">
        <f>'Projected Feasibility Recruited'!AJ6</f>
        <v>[Site no}</v>
      </c>
      <c r="AK6" s="41" t="str">
        <f>'Projected Feasibility Recruited'!AK6</f>
        <v>[Site no}</v>
      </c>
      <c r="AL6" s="41" t="str">
        <f>'Projected Feasibility Recruited'!AL6</f>
        <v>[Site no}</v>
      </c>
      <c r="AM6" s="41" t="str">
        <f>'Projected Feasibility Recruited'!AM6</f>
        <v>[Site no}</v>
      </c>
      <c r="AN6" s="41" t="str">
        <f>'Projected Feasibility Recruited'!AN6</f>
        <v>[Site no}</v>
      </c>
      <c r="AO6" s="41" t="str">
        <f>'Projected Feasibility Recruited'!AO6</f>
        <v>[Site no}</v>
      </c>
      <c r="AP6" s="41" t="str">
        <f>'Projected Feasibility Recruited'!AP6</f>
        <v>[Site no}</v>
      </c>
      <c r="AQ6" s="41" t="str">
        <f>'Projected Feasibility Recruited'!AQ6</f>
        <v>[Site no}</v>
      </c>
      <c r="AR6" s="41" t="str">
        <f>'Projected Feasibility Recruited'!AR6</f>
        <v>[Site no}</v>
      </c>
      <c r="AS6" s="41" t="str">
        <f>'Projected Feasibility Recruited'!AS6</f>
        <v>[Site no}</v>
      </c>
      <c r="AT6" s="41" t="str">
        <f>'Projected Feasibility Recruited'!AT6</f>
        <v>[Site no}</v>
      </c>
      <c r="AU6" s="41" t="str">
        <f>'Projected Feasibility Recruited'!AU6</f>
        <v>[Site no}</v>
      </c>
      <c r="AV6" s="41" t="str">
        <f>'Projected Feasibility Recruited'!AV6</f>
        <v>[Site no}</v>
      </c>
      <c r="AW6" s="41" t="str">
        <f>'Projected Feasibility Recruited'!AW6</f>
        <v>[Site no}</v>
      </c>
      <c r="AX6" s="41" t="str">
        <f>'Projected Feasibility Recruited'!AX6</f>
        <v>[Site no}</v>
      </c>
      <c r="AY6" s="41" t="str">
        <f>'Projected Feasibility Recruited'!AY6</f>
        <v>[Site no}</v>
      </c>
      <c r="AZ6" s="41" t="str">
        <f>'Projected Feasibility Recruited'!AZ6</f>
        <v>[Site no}</v>
      </c>
      <c r="BA6" s="41" t="str">
        <f>'Projected Feasibility Recruited'!BA6</f>
        <v>[Site no}</v>
      </c>
      <c r="BB6" s="41" t="str">
        <f>'Projected Feasibility Recruited'!BB6</f>
        <v>[Site no}</v>
      </c>
      <c r="BC6" s="41" t="str">
        <f>'Projected Feasibility Recruited'!BC6</f>
        <v>[Site no}</v>
      </c>
      <c r="BD6" s="41" t="str">
        <f>'Projected Feasibility Recruited'!BD6</f>
        <v>[Site no}</v>
      </c>
      <c r="BE6" s="41" t="str">
        <f>'Projected Feasibility Recruited'!BE6</f>
        <v>[Site no}</v>
      </c>
      <c r="BF6" s="41" t="str">
        <f>'Projected Feasibility Recruited'!BF6</f>
        <v>[Site no}</v>
      </c>
      <c r="BG6" s="41" t="str">
        <f>'Projected Feasibility Recruited'!BG6</f>
        <v>[Site no}</v>
      </c>
      <c r="BH6" s="41" t="str">
        <f>'Projected Feasibility Recruited'!BH6</f>
        <v>[Site no}</v>
      </c>
      <c r="BI6" s="41" t="str">
        <f>'Projected Feasibility Recruited'!BI6</f>
        <v>[Site no}</v>
      </c>
      <c r="BJ6" s="41" t="str">
        <f>'Projected Feasibility Recruited'!BJ6</f>
        <v>[Site no}</v>
      </c>
      <c r="BK6" s="209" t="s">
        <v>142</v>
      </c>
      <c r="BL6" s="209" t="s">
        <v>143</v>
      </c>
      <c r="BM6" s="209" t="s">
        <v>144</v>
      </c>
    </row>
    <row r="7" spans="1:65" ht="24" customHeight="1" thickBot="1" x14ac:dyDescent="0.35">
      <c r="A7" s="212" t="s">
        <v>17</v>
      </c>
      <c r="B7" s="212"/>
      <c r="C7" s="133" t="str">
        <f>'Projected Feasibility Recruited'!C7</f>
        <v>Edinburgh (RIE)</v>
      </c>
      <c r="D7" s="41" t="str">
        <f>'Projected Feasibility Recruited'!D7</f>
        <v>Fife</v>
      </c>
      <c r="E7" s="41" t="str">
        <f>'Projected Feasibility Recruited'!E7</f>
        <v>GGC</v>
      </c>
      <c r="F7" s="41" t="str">
        <f>'Projected Feasibility Recruited'!F7</f>
        <v>Aberdeen</v>
      </c>
      <c r="G7" s="41" t="str">
        <f>'Projected Feasibility Recruited'!G7</f>
        <v>Inverness</v>
      </c>
      <c r="H7" s="41" t="str">
        <f>'Projected Feasibility Recruited'!H7</f>
        <v>[Site name]</v>
      </c>
      <c r="I7" s="41" t="str">
        <f>'Projected Feasibility Recruited'!I7</f>
        <v>[Site name]</v>
      </c>
      <c r="J7" s="41" t="str">
        <f>'Projected Feasibility Recruited'!J7</f>
        <v>[Site name]</v>
      </c>
      <c r="K7" s="41" t="str">
        <f>'Projected Feasibility Recruited'!K7</f>
        <v>[Site name]</v>
      </c>
      <c r="L7" s="41" t="str">
        <f>'Projected Feasibility Recruited'!L7</f>
        <v>[Site name]</v>
      </c>
      <c r="M7" s="41" t="str">
        <f>'Projected Feasibility Recruited'!M7</f>
        <v>[Site name]</v>
      </c>
      <c r="N7" s="41" t="str">
        <f>'Projected Feasibility Recruited'!N7</f>
        <v>[Site name]</v>
      </c>
      <c r="O7" s="41" t="str">
        <f>'Projected Feasibility Recruited'!O7</f>
        <v>[Site name]</v>
      </c>
      <c r="P7" s="41" t="str">
        <f>'Projected Feasibility Recruited'!P7</f>
        <v>[Site name]</v>
      </c>
      <c r="Q7" s="41" t="str">
        <f>'Projected Feasibility Recruited'!Q7</f>
        <v>[Site name]</v>
      </c>
      <c r="R7" s="41" t="str">
        <f>'Projected Feasibility Recruited'!R7</f>
        <v>[Site name]</v>
      </c>
      <c r="S7" s="41" t="str">
        <f>'Projected Feasibility Recruited'!S7</f>
        <v>[Site name]</v>
      </c>
      <c r="T7" s="41" t="str">
        <f>'Projected Feasibility Recruited'!T7</f>
        <v>[Site name]</v>
      </c>
      <c r="U7" s="41" t="str">
        <f>'Projected Feasibility Recruited'!U7</f>
        <v>[Site name]</v>
      </c>
      <c r="V7" s="41" t="str">
        <f>'Projected Feasibility Recruited'!V7</f>
        <v>[Site name]</v>
      </c>
      <c r="W7" s="41" t="str">
        <f>'Projected Feasibility Recruited'!W7</f>
        <v>[Site name]</v>
      </c>
      <c r="X7" s="41" t="str">
        <f>'Projected Feasibility Recruited'!X7</f>
        <v>[Site name]</v>
      </c>
      <c r="Y7" s="41" t="str">
        <f>'Projected Feasibility Recruited'!Y7</f>
        <v>[Site name]</v>
      </c>
      <c r="Z7" s="41" t="str">
        <f>'Projected Feasibility Recruited'!Z7</f>
        <v>[Site name]</v>
      </c>
      <c r="AA7" s="41" t="str">
        <f>'Projected Feasibility Recruited'!AA7</f>
        <v>[Site name]</v>
      </c>
      <c r="AB7" s="41" t="str">
        <f>'Projected Feasibility Recruited'!AB7</f>
        <v>[Site name]</v>
      </c>
      <c r="AC7" s="41" t="str">
        <f>'Projected Feasibility Recruited'!AC7</f>
        <v>[Site name]</v>
      </c>
      <c r="AD7" s="41" t="str">
        <f>'Projected Feasibility Recruited'!AD7</f>
        <v>[Site name]</v>
      </c>
      <c r="AE7" s="41" t="str">
        <f>'Projected Feasibility Recruited'!AE7</f>
        <v>[Site name]</v>
      </c>
      <c r="AF7" s="41" t="str">
        <f>'Projected Feasibility Recruited'!AF7</f>
        <v>[Site name]</v>
      </c>
      <c r="AG7" s="41" t="str">
        <f>'Projected Feasibility Recruited'!AG7</f>
        <v>[Site name]</v>
      </c>
      <c r="AH7" s="41" t="str">
        <f>'Projected Feasibility Recruited'!AH7</f>
        <v>[Site name]</v>
      </c>
      <c r="AI7" s="41" t="str">
        <f>'Projected Feasibility Recruited'!AI7</f>
        <v>[Site name]</v>
      </c>
      <c r="AJ7" s="41" t="str">
        <f>'Projected Feasibility Recruited'!AJ7</f>
        <v>[Site name]</v>
      </c>
      <c r="AK7" s="41" t="str">
        <f>'Projected Feasibility Recruited'!AK7</f>
        <v>[Site name]</v>
      </c>
      <c r="AL7" s="41" t="str">
        <f>'Projected Feasibility Recruited'!AL7</f>
        <v>[Site name]</v>
      </c>
      <c r="AM7" s="41" t="str">
        <f>'Projected Feasibility Recruited'!AM7</f>
        <v>[Site name]</v>
      </c>
      <c r="AN7" s="41" t="str">
        <f>'Projected Feasibility Recruited'!AN7</f>
        <v>[Site name]</v>
      </c>
      <c r="AO7" s="41" t="str">
        <f>'Projected Feasibility Recruited'!AO7</f>
        <v>[Site name]</v>
      </c>
      <c r="AP7" s="41" t="str">
        <f>'Projected Feasibility Recruited'!AP7</f>
        <v>[Site name]</v>
      </c>
      <c r="AQ7" s="41" t="str">
        <f>'Projected Feasibility Recruited'!AQ7</f>
        <v>[Site name]</v>
      </c>
      <c r="AR7" s="41" t="str">
        <f>'Projected Feasibility Recruited'!AR7</f>
        <v>[Site name]</v>
      </c>
      <c r="AS7" s="41" t="str">
        <f>'Projected Feasibility Recruited'!AS7</f>
        <v>[Site name]</v>
      </c>
      <c r="AT7" s="41" t="str">
        <f>'Projected Feasibility Recruited'!AT7</f>
        <v>[Site name]</v>
      </c>
      <c r="AU7" s="41" t="str">
        <f>'Projected Feasibility Recruited'!AU7</f>
        <v>[Site name]</v>
      </c>
      <c r="AV7" s="41" t="str">
        <f>'Projected Feasibility Recruited'!AV7</f>
        <v>[Site name]</v>
      </c>
      <c r="AW7" s="41" t="str">
        <f>'Projected Feasibility Recruited'!AW7</f>
        <v>[Site name]</v>
      </c>
      <c r="AX7" s="41" t="str">
        <f>'Projected Feasibility Recruited'!AX7</f>
        <v>[Site name]</v>
      </c>
      <c r="AY7" s="41" t="str">
        <f>'Projected Feasibility Recruited'!AY7</f>
        <v>[Site name]</v>
      </c>
      <c r="AZ7" s="41" t="str">
        <f>'Projected Feasibility Recruited'!AZ7</f>
        <v>[Site name]</v>
      </c>
      <c r="BA7" s="41" t="str">
        <f>'Projected Feasibility Recruited'!BA7</f>
        <v>[Site name]</v>
      </c>
      <c r="BB7" s="41" t="str">
        <f>'Projected Feasibility Recruited'!BB7</f>
        <v>[Site name]</v>
      </c>
      <c r="BC7" s="41" t="str">
        <f>'Projected Feasibility Recruited'!BC7</f>
        <v>[Site name]</v>
      </c>
      <c r="BD7" s="41" t="str">
        <f>'Projected Feasibility Recruited'!BD7</f>
        <v>[Site name]</v>
      </c>
      <c r="BE7" s="41" t="str">
        <f>'Projected Feasibility Recruited'!BE7</f>
        <v>[Site name]</v>
      </c>
      <c r="BF7" s="41" t="str">
        <f>'Projected Feasibility Recruited'!BF7</f>
        <v>[Site name]</v>
      </c>
      <c r="BG7" s="41" t="str">
        <f>'Projected Feasibility Recruited'!BG7</f>
        <v>[Site name]</v>
      </c>
      <c r="BH7" s="41" t="str">
        <f>'Projected Feasibility Recruited'!BH7</f>
        <v>[Site name]</v>
      </c>
      <c r="BI7" s="41" t="str">
        <f>'Projected Feasibility Recruited'!BI7</f>
        <v>[Site name]</v>
      </c>
      <c r="BJ7" s="41" t="str">
        <f>'Projected Feasibility Recruited'!BJ7</f>
        <v>[Site name]</v>
      </c>
      <c r="BK7" s="210"/>
      <c r="BL7" s="211"/>
      <c r="BM7" s="210"/>
    </row>
    <row r="8" spans="1:65" ht="14.4" x14ac:dyDescent="0.3">
      <c r="A8" s="121">
        <f>'Study Overview'!H12</f>
        <v>7</v>
      </c>
      <c r="B8" s="145" t="str">
        <f>'Study Overview'!J12</f>
        <v>Jan 202X</v>
      </c>
      <c r="C8" s="127"/>
      <c r="D8" s="43"/>
      <c r="E8" s="43"/>
      <c r="F8" s="43"/>
      <c r="G8" s="43"/>
      <c r="H8" s="43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62">
        <f t="shared" ref="BK8:BK47" si="0">SUM(C8:BJ8)</f>
        <v>0</v>
      </c>
      <c r="BL8" s="35">
        <f>BK8</f>
        <v>0</v>
      </c>
      <c r="BM8" s="175">
        <f>BL8/'Study Overview'!$E$2</f>
        <v>0</v>
      </c>
    </row>
    <row r="9" spans="1:65" ht="14.4" x14ac:dyDescent="0.3">
      <c r="A9" s="121">
        <f>'Study Overview'!H13</f>
        <v>8</v>
      </c>
      <c r="B9" s="145" t="str">
        <f>'Study Overview'!J13</f>
        <v>Feb 202X</v>
      </c>
      <c r="C9" s="127"/>
      <c r="D9" s="43"/>
      <c r="E9" s="43"/>
      <c r="F9" s="43"/>
      <c r="G9" s="43"/>
      <c r="H9" s="43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63">
        <f t="shared" si="0"/>
        <v>0</v>
      </c>
      <c r="BL9" s="36">
        <f>BL8+BK9</f>
        <v>0</v>
      </c>
      <c r="BM9" s="28">
        <f>BL9/'Study Overview'!$E$2</f>
        <v>0</v>
      </c>
    </row>
    <row r="10" spans="1:65" ht="14.4" x14ac:dyDescent="0.3">
      <c r="A10" s="121">
        <f>'Study Overview'!H14</f>
        <v>9</v>
      </c>
      <c r="B10" s="145" t="str">
        <f>'Study Overview'!J14</f>
        <v>Mar 202X</v>
      </c>
      <c r="C10" s="127"/>
      <c r="D10" s="43"/>
      <c r="E10" s="43"/>
      <c r="F10" s="43"/>
      <c r="G10" s="43"/>
      <c r="H10" s="43"/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63">
        <f t="shared" si="0"/>
        <v>0</v>
      </c>
      <c r="BL10" s="36">
        <f>BL9+BK10</f>
        <v>0</v>
      </c>
      <c r="BM10" s="28">
        <f>BL10/'Study Overview'!$E$2</f>
        <v>0</v>
      </c>
    </row>
    <row r="11" spans="1:65" ht="14.4" x14ac:dyDescent="0.3">
      <c r="A11" s="121">
        <f>'Study Overview'!H15</f>
        <v>10</v>
      </c>
      <c r="B11" s="145" t="str">
        <f>'Study Overview'!J15</f>
        <v>Apr 202X</v>
      </c>
      <c r="C11" s="123">
        <v>1</v>
      </c>
      <c r="D11" s="42">
        <v>3</v>
      </c>
      <c r="E11" s="42">
        <v>2</v>
      </c>
      <c r="F11" s="42">
        <v>1</v>
      </c>
      <c r="G11" s="43"/>
      <c r="H11" s="43"/>
      <c r="I11" s="43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63">
        <f t="shared" si="0"/>
        <v>7</v>
      </c>
      <c r="BL11" s="36">
        <f t="shared" ref="BL11:BL41" si="1">BL10+BK11</f>
        <v>7</v>
      </c>
      <c r="BM11" s="28">
        <f>BL11/'Study Overview'!$E$2</f>
        <v>2.3333333333333334E-2</v>
      </c>
    </row>
    <row r="12" spans="1:65" ht="14.4" x14ac:dyDescent="0.3">
      <c r="A12" s="121">
        <f>'Study Overview'!H16</f>
        <v>11</v>
      </c>
      <c r="B12" s="145" t="str">
        <f>'Study Overview'!J16</f>
        <v>May 202X</v>
      </c>
      <c r="C12" s="123"/>
      <c r="D12" s="42"/>
      <c r="E12" s="42"/>
      <c r="F12" s="42"/>
      <c r="G12" s="42"/>
      <c r="H12" s="42"/>
      <c r="I12" s="42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4"/>
      <c r="BK12" s="63">
        <f t="shared" si="0"/>
        <v>0</v>
      </c>
      <c r="BL12" s="36">
        <f t="shared" si="1"/>
        <v>7</v>
      </c>
      <c r="BM12" s="28">
        <f>BL12/'Study Overview'!$E$2</f>
        <v>2.3333333333333334E-2</v>
      </c>
    </row>
    <row r="13" spans="1:65" ht="14.4" x14ac:dyDescent="0.3">
      <c r="A13" s="121">
        <f>'Study Overview'!H17</f>
        <v>12</v>
      </c>
      <c r="B13" s="145" t="str">
        <f>'Study Overview'!J17</f>
        <v>Jun 202X</v>
      </c>
      <c r="C13" s="123"/>
      <c r="D13" s="42"/>
      <c r="E13" s="42"/>
      <c r="F13" s="42"/>
      <c r="G13" s="42"/>
      <c r="H13" s="42"/>
      <c r="I13" s="42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4"/>
      <c r="BK13" s="63">
        <f t="shared" si="0"/>
        <v>0</v>
      </c>
      <c r="BL13" s="36">
        <f t="shared" si="1"/>
        <v>7</v>
      </c>
      <c r="BM13" s="28">
        <f>BL13/'Study Overview'!$E$2</f>
        <v>2.3333333333333334E-2</v>
      </c>
    </row>
    <row r="14" spans="1:65" ht="14.4" x14ac:dyDescent="0.3">
      <c r="A14" s="121">
        <f>'Study Overview'!H18</f>
        <v>13</v>
      </c>
      <c r="B14" s="145" t="str">
        <f>'Study Overview'!J18</f>
        <v>Jul 202X</v>
      </c>
      <c r="C14" s="123"/>
      <c r="D14" s="42"/>
      <c r="E14" s="42"/>
      <c r="F14" s="42"/>
      <c r="G14" s="42"/>
      <c r="H14" s="42"/>
      <c r="I14" s="42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4"/>
      <c r="BK14" s="63">
        <f t="shared" si="0"/>
        <v>0</v>
      </c>
      <c r="BL14" s="36">
        <f t="shared" si="1"/>
        <v>7</v>
      </c>
      <c r="BM14" s="28">
        <f>BL14/'Study Overview'!$E$2</f>
        <v>2.3333333333333334E-2</v>
      </c>
    </row>
    <row r="15" spans="1:65" ht="14.4" x14ac:dyDescent="0.3">
      <c r="A15" s="121">
        <f>'Study Overview'!H19</f>
        <v>14</v>
      </c>
      <c r="B15" s="145" t="str">
        <f>'Study Overview'!J19</f>
        <v>Aug 202X</v>
      </c>
      <c r="C15" s="123"/>
      <c r="D15" s="42"/>
      <c r="E15" s="42"/>
      <c r="F15" s="42"/>
      <c r="G15" s="42"/>
      <c r="H15" s="42"/>
      <c r="I15" s="42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4"/>
      <c r="BK15" s="63">
        <f t="shared" si="0"/>
        <v>0</v>
      </c>
      <c r="BL15" s="36">
        <f t="shared" si="1"/>
        <v>7</v>
      </c>
      <c r="BM15" s="28">
        <f>BL15/'Study Overview'!$E$2</f>
        <v>2.3333333333333334E-2</v>
      </c>
    </row>
    <row r="16" spans="1:65" ht="14.4" x14ac:dyDescent="0.3">
      <c r="A16" s="121">
        <f>'Study Overview'!H20</f>
        <v>15</v>
      </c>
      <c r="B16" s="145" t="str">
        <f>'Study Overview'!J20</f>
        <v>Sep 202X</v>
      </c>
      <c r="C16" s="123"/>
      <c r="D16" s="42"/>
      <c r="E16" s="42"/>
      <c r="F16" s="42"/>
      <c r="G16" s="42"/>
      <c r="H16" s="42"/>
      <c r="I16" s="42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4"/>
      <c r="BK16" s="63">
        <f t="shared" si="0"/>
        <v>0</v>
      </c>
      <c r="BL16" s="36">
        <f t="shared" si="1"/>
        <v>7</v>
      </c>
      <c r="BM16" s="28">
        <f>BL16/'Study Overview'!$E$2</f>
        <v>2.3333333333333334E-2</v>
      </c>
    </row>
    <row r="17" spans="1:65" ht="14.4" x14ac:dyDescent="0.3">
      <c r="A17" s="121">
        <f>'Study Overview'!H21</f>
        <v>16</v>
      </c>
      <c r="B17" s="145" t="str">
        <f>'Study Overview'!J21</f>
        <v>Oct 202X</v>
      </c>
      <c r="C17" s="123"/>
      <c r="D17" s="42"/>
      <c r="E17" s="42"/>
      <c r="F17" s="42"/>
      <c r="G17" s="42"/>
      <c r="H17" s="42"/>
      <c r="I17" s="42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4"/>
      <c r="BK17" s="63">
        <f t="shared" si="0"/>
        <v>0</v>
      </c>
      <c r="BL17" s="36">
        <f t="shared" si="1"/>
        <v>7</v>
      </c>
      <c r="BM17" s="28">
        <f>BL17/'Study Overview'!$E$2</f>
        <v>2.3333333333333334E-2</v>
      </c>
    </row>
    <row r="18" spans="1:65" ht="14.4" x14ac:dyDescent="0.3">
      <c r="A18" s="121">
        <f>'Study Overview'!H22</f>
        <v>17</v>
      </c>
      <c r="B18" s="145" t="str">
        <f>'Study Overview'!J22</f>
        <v>Nov 202X</v>
      </c>
      <c r="C18" s="123"/>
      <c r="D18" s="42"/>
      <c r="E18" s="42"/>
      <c r="F18" s="42"/>
      <c r="G18" s="42"/>
      <c r="H18" s="42"/>
      <c r="I18" s="42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4"/>
      <c r="BK18" s="63">
        <f t="shared" si="0"/>
        <v>0</v>
      </c>
      <c r="BL18" s="36">
        <f t="shared" si="1"/>
        <v>7</v>
      </c>
      <c r="BM18" s="28">
        <f>BL18/'Study Overview'!$E$2</f>
        <v>2.3333333333333334E-2</v>
      </c>
    </row>
    <row r="19" spans="1:65" ht="14.4" x14ac:dyDescent="0.3">
      <c r="A19" s="121">
        <f>'Study Overview'!H23</f>
        <v>18</v>
      </c>
      <c r="B19" s="145" t="str">
        <f>'Study Overview'!J23</f>
        <v>Dec 202X</v>
      </c>
      <c r="C19" s="123"/>
      <c r="D19" s="42"/>
      <c r="E19" s="42"/>
      <c r="F19" s="42"/>
      <c r="G19" s="42"/>
      <c r="H19" s="42"/>
      <c r="I19" s="42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63">
        <f t="shared" si="0"/>
        <v>0</v>
      </c>
      <c r="BL19" s="36">
        <f t="shared" si="1"/>
        <v>7</v>
      </c>
      <c r="BM19" s="28">
        <f>BL19/'Study Overview'!$E$2</f>
        <v>2.3333333333333334E-2</v>
      </c>
    </row>
    <row r="20" spans="1:65" ht="14.4" x14ac:dyDescent="0.3">
      <c r="A20" s="121">
        <f>'Study Overview'!H24</f>
        <v>19</v>
      </c>
      <c r="B20" s="145" t="str">
        <f>'Study Overview'!J24</f>
        <v>Jan 202X</v>
      </c>
      <c r="C20" s="123"/>
      <c r="D20" s="42"/>
      <c r="E20" s="42"/>
      <c r="F20" s="42"/>
      <c r="G20" s="42"/>
      <c r="H20" s="42"/>
      <c r="I20" s="42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63">
        <f t="shared" si="0"/>
        <v>0</v>
      </c>
      <c r="BL20" s="36">
        <f t="shared" si="1"/>
        <v>7</v>
      </c>
      <c r="BM20" s="28">
        <f>BL20/'Study Overview'!$E$2</f>
        <v>2.3333333333333334E-2</v>
      </c>
    </row>
    <row r="21" spans="1:65" ht="14.4" x14ac:dyDescent="0.3">
      <c r="A21" s="121">
        <f>'Study Overview'!H25</f>
        <v>20</v>
      </c>
      <c r="B21" s="145" t="str">
        <f>'Study Overview'!J25</f>
        <v>Feb 202X</v>
      </c>
      <c r="C21" s="123"/>
      <c r="D21" s="42"/>
      <c r="E21" s="42"/>
      <c r="F21" s="42"/>
      <c r="G21" s="42"/>
      <c r="H21" s="42"/>
      <c r="I21" s="42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63">
        <f t="shared" si="0"/>
        <v>0</v>
      </c>
      <c r="BL21" s="36">
        <f t="shared" si="1"/>
        <v>7</v>
      </c>
      <c r="BM21" s="28">
        <f>BL21/'Study Overview'!$E$2</f>
        <v>2.3333333333333334E-2</v>
      </c>
    </row>
    <row r="22" spans="1:65" ht="14.4" x14ac:dyDescent="0.3">
      <c r="A22" s="121">
        <f>'Study Overview'!H26</f>
        <v>21</v>
      </c>
      <c r="B22" s="145" t="str">
        <f>'Study Overview'!J26</f>
        <v>Mar 202X</v>
      </c>
      <c r="C22" s="123"/>
      <c r="D22" s="42"/>
      <c r="E22" s="42"/>
      <c r="F22" s="42"/>
      <c r="G22" s="42"/>
      <c r="H22" s="42"/>
      <c r="I22" s="42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63">
        <f t="shared" si="0"/>
        <v>0</v>
      </c>
      <c r="BL22" s="36">
        <f t="shared" si="1"/>
        <v>7</v>
      </c>
      <c r="BM22" s="28">
        <f>BL22/'Study Overview'!$E$2</f>
        <v>2.3333333333333334E-2</v>
      </c>
    </row>
    <row r="23" spans="1:65" ht="14.4" x14ac:dyDescent="0.3">
      <c r="A23" s="121">
        <f>'Study Overview'!H27</f>
        <v>22</v>
      </c>
      <c r="B23" s="145" t="str">
        <f>'Study Overview'!J27</f>
        <v>Apr 202X</v>
      </c>
      <c r="C23" s="123"/>
      <c r="D23" s="42"/>
      <c r="E23" s="42"/>
      <c r="F23" s="42"/>
      <c r="G23" s="42"/>
      <c r="H23" s="42"/>
      <c r="I23" s="42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63">
        <f t="shared" si="0"/>
        <v>0</v>
      </c>
      <c r="BL23" s="36">
        <f t="shared" si="1"/>
        <v>7</v>
      </c>
      <c r="BM23" s="28">
        <f>BL23/'Study Overview'!$E$2</f>
        <v>2.3333333333333334E-2</v>
      </c>
    </row>
    <row r="24" spans="1:65" ht="14.4" x14ac:dyDescent="0.3">
      <c r="A24" s="121">
        <f>'Study Overview'!H28</f>
        <v>23</v>
      </c>
      <c r="B24" s="145" t="str">
        <f>'Study Overview'!J28</f>
        <v>May 202X</v>
      </c>
      <c r="C24" s="123"/>
      <c r="D24" s="42"/>
      <c r="E24" s="42"/>
      <c r="F24" s="42"/>
      <c r="G24" s="42"/>
      <c r="H24" s="42"/>
      <c r="I24" s="42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63">
        <f t="shared" si="0"/>
        <v>0</v>
      </c>
      <c r="BL24" s="36">
        <f t="shared" si="1"/>
        <v>7</v>
      </c>
      <c r="BM24" s="28">
        <f>BL24/'Study Overview'!$E$2</f>
        <v>2.3333333333333334E-2</v>
      </c>
    </row>
    <row r="25" spans="1:65" ht="14.4" x14ac:dyDescent="0.3">
      <c r="A25" s="121">
        <f>'Study Overview'!H29</f>
        <v>24</v>
      </c>
      <c r="B25" s="145" t="str">
        <f>'Study Overview'!J29</f>
        <v>Jun 202X</v>
      </c>
      <c r="C25" s="123"/>
      <c r="D25" s="42"/>
      <c r="E25" s="42"/>
      <c r="F25" s="42"/>
      <c r="G25" s="42"/>
      <c r="H25" s="42"/>
      <c r="I25" s="42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63">
        <f t="shared" si="0"/>
        <v>0</v>
      </c>
      <c r="BL25" s="36">
        <f t="shared" si="1"/>
        <v>7</v>
      </c>
      <c r="BM25" s="28">
        <f>BL25/'Study Overview'!$E$2</f>
        <v>2.3333333333333334E-2</v>
      </c>
    </row>
    <row r="26" spans="1:65" ht="14.4" x14ac:dyDescent="0.3">
      <c r="A26" s="121">
        <f>'Study Overview'!H30</f>
        <v>25</v>
      </c>
      <c r="B26" s="145" t="str">
        <f>'Study Overview'!J30</f>
        <v>Jul 202X</v>
      </c>
      <c r="C26" s="123"/>
      <c r="D26" s="42"/>
      <c r="E26" s="42"/>
      <c r="F26" s="42"/>
      <c r="G26" s="42"/>
      <c r="H26" s="42"/>
      <c r="I26" s="42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63">
        <f t="shared" si="0"/>
        <v>0</v>
      </c>
      <c r="BL26" s="36">
        <f t="shared" si="1"/>
        <v>7</v>
      </c>
      <c r="BM26" s="28">
        <f>BL26/'Study Overview'!$E$2</f>
        <v>2.3333333333333334E-2</v>
      </c>
    </row>
    <row r="27" spans="1:65" ht="14.4" x14ac:dyDescent="0.3">
      <c r="A27" s="121">
        <f>'Study Overview'!H31</f>
        <v>26</v>
      </c>
      <c r="B27" s="145" t="str">
        <f>'Study Overview'!J31</f>
        <v>Aug 202X</v>
      </c>
      <c r="C27" s="123"/>
      <c r="D27" s="42"/>
      <c r="E27" s="42"/>
      <c r="F27" s="42"/>
      <c r="G27" s="42"/>
      <c r="H27" s="42"/>
      <c r="I27" s="42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63">
        <f t="shared" si="0"/>
        <v>0</v>
      </c>
      <c r="BL27" s="36">
        <f t="shared" si="1"/>
        <v>7</v>
      </c>
      <c r="BM27" s="28">
        <f>BL27/'Study Overview'!$E$2</f>
        <v>2.3333333333333334E-2</v>
      </c>
    </row>
    <row r="28" spans="1:65" ht="14.4" x14ac:dyDescent="0.3">
      <c r="A28" s="121">
        <f>'Study Overview'!H32</f>
        <v>27</v>
      </c>
      <c r="B28" s="145" t="str">
        <f>'Study Overview'!J32</f>
        <v>Sep 202X</v>
      </c>
      <c r="C28" s="123"/>
      <c r="D28" s="42"/>
      <c r="E28" s="42"/>
      <c r="F28" s="42"/>
      <c r="G28" s="42"/>
      <c r="H28" s="42"/>
      <c r="I28" s="42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63">
        <f t="shared" si="0"/>
        <v>0</v>
      </c>
      <c r="BL28" s="36">
        <f t="shared" si="1"/>
        <v>7</v>
      </c>
      <c r="BM28" s="28">
        <f>BL28/'Study Overview'!$E$2</f>
        <v>2.3333333333333334E-2</v>
      </c>
    </row>
    <row r="29" spans="1:65" ht="14.4" x14ac:dyDescent="0.3">
      <c r="A29" s="121">
        <f>'Study Overview'!H33</f>
        <v>28</v>
      </c>
      <c r="B29" s="145" t="str">
        <f>'Study Overview'!J33</f>
        <v>Oct 202X</v>
      </c>
      <c r="C29" s="123"/>
      <c r="D29" s="42"/>
      <c r="E29" s="42"/>
      <c r="F29" s="42"/>
      <c r="G29" s="42"/>
      <c r="H29" s="42"/>
      <c r="I29" s="42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63">
        <f t="shared" si="0"/>
        <v>0</v>
      </c>
      <c r="BL29" s="36">
        <f t="shared" si="1"/>
        <v>7</v>
      </c>
      <c r="BM29" s="28">
        <f>BL29/'Study Overview'!$E$2</f>
        <v>2.3333333333333334E-2</v>
      </c>
    </row>
    <row r="30" spans="1:65" ht="14.4" x14ac:dyDescent="0.3">
      <c r="A30" s="121">
        <f>'Study Overview'!H34</f>
        <v>29</v>
      </c>
      <c r="B30" s="145" t="str">
        <f>'Study Overview'!J34</f>
        <v>Nov 202X</v>
      </c>
      <c r="C30" s="123"/>
      <c r="D30" s="42"/>
      <c r="E30" s="42"/>
      <c r="F30" s="42"/>
      <c r="G30" s="42"/>
      <c r="H30" s="42"/>
      <c r="I30" s="42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63">
        <f t="shared" si="0"/>
        <v>0</v>
      </c>
      <c r="BL30" s="36">
        <f t="shared" si="1"/>
        <v>7</v>
      </c>
      <c r="BM30" s="28">
        <f>BL30/'Study Overview'!$E$2</f>
        <v>2.3333333333333334E-2</v>
      </c>
    </row>
    <row r="31" spans="1:65" ht="14.4" x14ac:dyDescent="0.3">
      <c r="A31" s="121">
        <f>'Study Overview'!H35</f>
        <v>30</v>
      </c>
      <c r="B31" s="145" t="str">
        <f>'Study Overview'!J35</f>
        <v>Dec 202X</v>
      </c>
      <c r="C31" s="123"/>
      <c r="D31" s="42"/>
      <c r="E31" s="42"/>
      <c r="F31" s="42"/>
      <c r="G31" s="42"/>
      <c r="H31" s="42"/>
      <c r="I31" s="42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63">
        <f t="shared" si="0"/>
        <v>0</v>
      </c>
      <c r="BL31" s="36">
        <f t="shared" si="1"/>
        <v>7</v>
      </c>
      <c r="BM31" s="28">
        <f>BL31/'Study Overview'!$E$2</f>
        <v>2.3333333333333334E-2</v>
      </c>
    </row>
    <row r="32" spans="1:65" ht="14.4" x14ac:dyDescent="0.3">
      <c r="A32" s="121">
        <f>'Study Overview'!H36</f>
        <v>31</v>
      </c>
      <c r="B32" s="145" t="str">
        <f>'Study Overview'!J36</f>
        <v>Jan 202X</v>
      </c>
      <c r="C32" s="123"/>
      <c r="D32" s="42"/>
      <c r="E32" s="42"/>
      <c r="F32" s="42"/>
      <c r="G32" s="42"/>
      <c r="H32" s="42"/>
      <c r="I32" s="42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63">
        <f t="shared" si="0"/>
        <v>0</v>
      </c>
      <c r="BL32" s="36">
        <f t="shared" si="1"/>
        <v>7</v>
      </c>
      <c r="BM32" s="28">
        <f>BL32/'Study Overview'!$E$2</f>
        <v>2.3333333333333334E-2</v>
      </c>
    </row>
    <row r="33" spans="1:65" ht="14.4" x14ac:dyDescent="0.3">
      <c r="A33" s="121">
        <f>'Study Overview'!H37</f>
        <v>32</v>
      </c>
      <c r="B33" s="145" t="str">
        <f>'Study Overview'!J37</f>
        <v>Feb 202X</v>
      </c>
      <c r="C33" s="123"/>
      <c r="D33" s="42"/>
      <c r="E33" s="42"/>
      <c r="F33" s="42"/>
      <c r="G33" s="42"/>
      <c r="H33" s="42"/>
      <c r="I33" s="42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63">
        <f t="shared" si="0"/>
        <v>0</v>
      </c>
      <c r="BL33" s="36">
        <f t="shared" si="1"/>
        <v>7</v>
      </c>
      <c r="BM33" s="28">
        <f>BL33/'Study Overview'!$E$2</f>
        <v>2.3333333333333334E-2</v>
      </c>
    </row>
    <row r="34" spans="1:65" ht="14.4" x14ac:dyDescent="0.3">
      <c r="A34" s="121">
        <f>'Study Overview'!H38</f>
        <v>33</v>
      </c>
      <c r="B34" s="145" t="str">
        <f>'Study Overview'!J38</f>
        <v>Mar 202X</v>
      </c>
      <c r="C34" s="123"/>
      <c r="D34" s="42"/>
      <c r="E34" s="42"/>
      <c r="F34" s="42"/>
      <c r="G34" s="42"/>
      <c r="H34" s="42"/>
      <c r="I34" s="42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63">
        <f t="shared" si="0"/>
        <v>0</v>
      </c>
      <c r="BL34" s="36">
        <f t="shared" si="1"/>
        <v>7</v>
      </c>
      <c r="BM34" s="28">
        <f>BL34/'Study Overview'!$E$2</f>
        <v>2.3333333333333334E-2</v>
      </c>
    </row>
    <row r="35" spans="1:65" ht="14.4" x14ac:dyDescent="0.3">
      <c r="A35" s="121">
        <f>'Study Overview'!H39</f>
        <v>34</v>
      </c>
      <c r="B35" s="145" t="str">
        <f>'Study Overview'!J39</f>
        <v>Apr 202X</v>
      </c>
      <c r="C35" s="123"/>
      <c r="D35" s="42"/>
      <c r="E35" s="42"/>
      <c r="F35" s="42"/>
      <c r="G35" s="42"/>
      <c r="H35" s="42"/>
      <c r="I35" s="42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63">
        <f t="shared" si="0"/>
        <v>0</v>
      </c>
      <c r="BL35" s="36">
        <f t="shared" si="1"/>
        <v>7</v>
      </c>
      <c r="BM35" s="28">
        <f>BL35/'Study Overview'!$E$2</f>
        <v>2.3333333333333334E-2</v>
      </c>
    </row>
    <row r="36" spans="1:65" ht="14.4" x14ac:dyDescent="0.3">
      <c r="A36" s="121">
        <f>'Study Overview'!H40</f>
        <v>35</v>
      </c>
      <c r="B36" s="145" t="str">
        <f>'Study Overview'!J40</f>
        <v>May 202X</v>
      </c>
      <c r="C36" s="123"/>
      <c r="D36" s="42"/>
      <c r="E36" s="42"/>
      <c r="F36" s="42"/>
      <c r="G36" s="42"/>
      <c r="H36" s="42"/>
      <c r="I36" s="42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63">
        <f t="shared" si="0"/>
        <v>0</v>
      </c>
      <c r="BL36" s="36">
        <f t="shared" si="1"/>
        <v>7</v>
      </c>
      <c r="BM36" s="28">
        <f>BL36/'Study Overview'!$E$2</f>
        <v>2.3333333333333334E-2</v>
      </c>
    </row>
    <row r="37" spans="1:65" ht="14.4" x14ac:dyDescent="0.3">
      <c r="A37" s="121">
        <f>'Study Overview'!H41</f>
        <v>36</v>
      </c>
      <c r="B37" s="145" t="str">
        <f>'Study Overview'!J41</f>
        <v>Jun 202X</v>
      </c>
      <c r="C37" s="123"/>
      <c r="D37" s="42"/>
      <c r="E37" s="42"/>
      <c r="F37" s="42"/>
      <c r="G37" s="42"/>
      <c r="H37" s="42"/>
      <c r="I37" s="42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63">
        <f t="shared" si="0"/>
        <v>0</v>
      </c>
      <c r="BL37" s="36">
        <f t="shared" si="1"/>
        <v>7</v>
      </c>
      <c r="BM37" s="28">
        <f>BL37/'Study Overview'!$E$2</f>
        <v>2.3333333333333334E-2</v>
      </c>
    </row>
    <row r="38" spans="1:65" ht="14.4" x14ac:dyDescent="0.3">
      <c r="A38" s="121">
        <f>'Study Overview'!H42</f>
        <v>37</v>
      </c>
      <c r="B38" s="145" t="str">
        <f>'Study Overview'!J42</f>
        <v>Jul 202X</v>
      </c>
      <c r="C38" s="123"/>
      <c r="D38" s="42"/>
      <c r="E38" s="42"/>
      <c r="F38" s="42"/>
      <c r="G38" s="42"/>
      <c r="H38" s="42"/>
      <c r="I38" s="42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63">
        <f t="shared" si="0"/>
        <v>0</v>
      </c>
      <c r="BL38" s="36">
        <f t="shared" si="1"/>
        <v>7</v>
      </c>
      <c r="BM38" s="28">
        <f>BL38/'Study Overview'!$E$2</f>
        <v>2.3333333333333334E-2</v>
      </c>
    </row>
    <row r="39" spans="1:65" ht="14.4" x14ac:dyDescent="0.3">
      <c r="A39" s="121">
        <f>'Study Overview'!H43</f>
        <v>38</v>
      </c>
      <c r="B39" s="145" t="str">
        <f>'Study Overview'!J43</f>
        <v>Aug 202X</v>
      </c>
      <c r="C39" s="123"/>
      <c r="D39" s="42"/>
      <c r="E39" s="42"/>
      <c r="F39" s="42"/>
      <c r="G39" s="42"/>
      <c r="H39" s="42"/>
      <c r="I39" s="42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63">
        <f t="shared" si="0"/>
        <v>0</v>
      </c>
      <c r="BL39" s="36">
        <f t="shared" si="1"/>
        <v>7</v>
      </c>
      <c r="BM39" s="28">
        <f>BL39/'Study Overview'!$E$2</f>
        <v>2.3333333333333334E-2</v>
      </c>
    </row>
    <row r="40" spans="1:65" ht="14.4" x14ac:dyDescent="0.3">
      <c r="A40" s="121">
        <f>'Study Overview'!H44</f>
        <v>39</v>
      </c>
      <c r="B40" s="145" t="str">
        <f>'Study Overview'!J44</f>
        <v>Sep 202X</v>
      </c>
      <c r="C40" s="123"/>
      <c r="D40" s="42"/>
      <c r="E40" s="42"/>
      <c r="F40" s="42"/>
      <c r="G40" s="42"/>
      <c r="H40" s="42"/>
      <c r="I40" s="42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63">
        <f t="shared" si="0"/>
        <v>0</v>
      </c>
      <c r="BL40" s="36">
        <f t="shared" si="1"/>
        <v>7</v>
      </c>
      <c r="BM40" s="28">
        <f>BL40/'Study Overview'!$E$2</f>
        <v>2.3333333333333334E-2</v>
      </c>
    </row>
    <row r="41" spans="1:65" ht="14.4" x14ac:dyDescent="0.3">
      <c r="A41" s="121">
        <f>'Study Overview'!H45</f>
        <v>40</v>
      </c>
      <c r="B41" s="145" t="str">
        <f>'Study Overview'!J45</f>
        <v>Oct 202X</v>
      </c>
      <c r="C41" s="123"/>
      <c r="D41" s="42"/>
      <c r="E41" s="42"/>
      <c r="F41" s="42"/>
      <c r="G41" s="42"/>
      <c r="H41" s="42"/>
      <c r="I41" s="42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63">
        <f t="shared" si="0"/>
        <v>0</v>
      </c>
      <c r="BL41" s="36">
        <f t="shared" si="1"/>
        <v>7</v>
      </c>
      <c r="BM41" s="28">
        <f>BL41/'Study Overview'!$E$2</f>
        <v>2.3333333333333334E-2</v>
      </c>
    </row>
    <row r="42" spans="1:65" ht="14.4" x14ac:dyDescent="0.3">
      <c r="A42" s="121">
        <f>'Study Overview'!H46</f>
        <v>41</v>
      </c>
      <c r="B42" s="145" t="str">
        <f>'Study Overview'!J46</f>
        <v>Nov 202X</v>
      </c>
      <c r="C42" s="123"/>
      <c r="D42" s="42"/>
      <c r="E42" s="42"/>
      <c r="F42" s="42"/>
      <c r="G42" s="42"/>
      <c r="H42" s="42"/>
      <c r="I42" s="42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63">
        <f t="shared" si="0"/>
        <v>0</v>
      </c>
      <c r="BL42" s="36">
        <f t="shared" ref="BL42:BL46" si="2">BL41+BK42</f>
        <v>7</v>
      </c>
      <c r="BM42" s="28">
        <f>BL42/'Study Overview'!$E$2</f>
        <v>2.3333333333333334E-2</v>
      </c>
    </row>
    <row r="43" spans="1:65" ht="14.4" x14ac:dyDescent="0.3">
      <c r="A43" s="121">
        <f>'Study Overview'!H47</f>
        <v>42</v>
      </c>
      <c r="B43" s="145" t="str">
        <f>'Study Overview'!J47</f>
        <v>Dec 202X</v>
      </c>
      <c r="C43" s="123"/>
      <c r="D43" s="42"/>
      <c r="E43" s="42"/>
      <c r="F43" s="42"/>
      <c r="G43" s="42"/>
      <c r="H43" s="42"/>
      <c r="I43" s="42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63">
        <f t="shared" si="0"/>
        <v>0</v>
      </c>
      <c r="BL43" s="36">
        <f t="shared" si="2"/>
        <v>7</v>
      </c>
      <c r="BM43" s="28">
        <f>BL43/'Study Overview'!$E$2</f>
        <v>2.3333333333333334E-2</v>
      </c>
    </row>
    <row r="44" spans="1:65" ht="14.4" x14ac:dyDescent="0.3">
      <c r="A44" s="121">
        <f>'Study Overview'!H48</f>
        <v>43</v>
      </c>
      <c r="B44" s="145" t="str">
        <f>'Study Overview'!J48</f>
        <v>Jan 202X</v>
      </c>
      <c r="C44" s="123"/>
      <c r="D44" s="42"/>
      <c r="E44" s="42"/>
      <c r="F44" s="42"/>
      <c r="G44" s="42"/>
      <c r="H44" s="42"/>
      <c r="I44" s="42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63">
        <f t="shared" si="0"/>
        <v>0</v>
      </c>
      <c r="BL44" s="36">
        <f t="shared" si="2"/>
        <v>7</v>
      </c>
      <c r="BM44" s="28">
        <f>BL44/'Study Overview'!$E$2</f>
        <v>2.3333333333333334E-2</v>
      </c>
    </row>
    <row r="45" spans="1:65" ht="14.4" x14ac:dyDescent="0.3">
      <c r="A45" s="121">
        <f>'Study Overview'!H49</f>
        <v>44</v>
      </c>
      <c r="B45" s="145" t="str">
        <f>'Study Overview'!J49</f>
        <v>Feb 202X</v>
      </c>
      <c r="C45" s="123"/>
      <c r="D45" s="42"/>
      <c r="E45" s="42"/>
      <c r="F45" s="42"/>
      <c r="G45" s="42"/>
      <c r="H45" s="42"/>
      <c r="I45" s="42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63">
        <f t="shared" si="0"/>
        <v>0</v>
      </c>
      <c r="BL45" s="36">
        <f t="shared" si="2"/>
        <v>7</v>
      </c>
      <c r="BM45" s="28">
        <f>BL45/'Study Overview'!$E$2</f>
        <v>2.3333333333333334E-2</v>
      </c>
    </row>
    <row r="46" spans="1:65" thickBot="1" x14ac:dyDescent="0.35">
      <c r="A46" s="121">
        <f>'Study Overview'!H50</f>
        <v>45</v>
      </c>
      <c r="B46" s="145" t="str">
        <f>'Study Overview'!J50</f>
        <v>Mar 202X</v>
      </c>
      <c r="C46" s="123"/>
      <c r="D46" s="42"/>
      <c r="E46" s="42"/>
      <c r="F46" s="42"/>
      <c r="G46" s="42"/>
      <c r="H46" s="42"/>
      <c r="I46" s="42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63">
        <f t="shared" si="0"/>
        <v>0</v>
      </c>
      <c r="BL46" s="36">
        <f t="shared" si="2"/>
        <v>7</v>
      </c>
      <c r="BM46" s="28">
        <f>BL46/'Study Overview'!$E$2</f>
        <v>2.3333333333333334E-2</v>
      </c>
    </row>
    <row r="47" spans="1:65" thickBot="1" x14ac:dyDescent="0.35">
      <c r="B47" s="124" t="s">
        <v>145</v>
      </c>
      <c r="C47" s="72">
        <f>SUM(C8:C46)</f>
        <v>1</v>
      </c>
      <c r="D47" s="72">
        <f t="shared" ref="D47:BJ47" si="3">SUM(D8:D46)</f>
        <v>3</v>
      </c>
      <c r="E47" s="72">
        <f t="shared" si="3"/>
        <v>2</v>
      </c>
      <c r="F47" s="72">
        <f t="shared" si="3"/>
        <v>1</v>
      </c>
      <c r="G47" s="72">
        <f t="shared" si="3"/>
        <v>0</v>
      </c>
      <c r="H47" s="72">
        <f t="shared" si="3"/>
        <v>0</v>
      </c>
      <c r="I47" s="72">
        <f t="shared" si="3"/>
        <v>0</v>
      </c>
      <c r="J47" s="72">
        <f t="shared" ref="J47:BI47" si="4">SUM(J8:J46)</f>
        <v>0</v>
      </c>
      <c r="K47" s="72">
        <f t="shared" si="4"/>
        <v>0</v>
      </c>
      <c r="L47" s="72">
        <f t="shared" si="4"/>
        <v>0</v>
      </c>
      <c r="M47" s="72">
        <f t="shared" si="4"/>
        <v>0</v>
      </c>
      <c r="N47" s="72">
        <f t="shared" si="4"/>
        <v>0</v>
      </c>
      <c r="O47" s="72">
        <f t="shared" si="4"/>
        <v>0</v>
      </c>
      <c r="P47" s="72">
        <f t="shared" si="4"/>
        <v>0</v>
      </c>
      <c r="Q47" s="72">
        <f t="shared" si="4"/>
        <v>0</v>
      </c>
      <c r="R47" s="72">
        <f t="shared" si="4"/>
        <v>0</v>
      </c>
      <c r="S47" s="72">
        <f t="shared" si="4"/>
        <v>0</v>
      </c>
      <c r="T47" s="72">
        <f t="shared" si="4"/>
        <v>0</v>
      </c>
      <c r="U47" s="72">
        <f t="shared" si="4"/>
        <v>0</v>
      </c>
      <c r="V47" s="72">
        <f t="shared" si="4"/>
        <v>0</v>
      </c>
      <c r="W47" s="72">
        <f t="shared" si="4"/>
        <v>0</v>
      </c>
      <c r="X47" s="72">
        <f t="shared" si="4"/>
        <v>0</v>
      </c>
      <c r="Y47" s="72">
        <f t="shared" si="4"/>
        <v>0</v>
      </c>
      <c r="Z47" s="72">
        <f t="shared" si="4"/>
        <v>0</v>
      </c>
      <c r="AA47" s="72">
        <f t="shared" si="4"/>
        <v>0</v>
      </c>
      <c r="AB47" s="72">
        <f t="shared" si="4"/>
        <v>0</v>
      </c>
      <c r="AC47" s="72">
        <f t="shared" si="4"/>
        <v>0</v>
      </c>
      <c r="AD47" s="72">
        <f t="shared" si="4"/>
        <v>0</v>
      </c>
      <c r="AE47" s="72">
        <f t="shared" si="4"/>
        <v>0</v>
      </c>
      <c r="AF47" s="72">
        <f t="shared" si="4"/>
        <v>0</v>
      </c>
      <c r="AG47" s="72">
        <f t="shared" si="4"/>
        <v>0</v>
      </c>
      <c r="AH47" s="72">
        <f t="shared" si="4"/>
        <v>0</v>
      </c>
      <c r="AI47" s="72">
        <f t="shared" si="4"/>
        <v>0</v>
      </c>
      <c r="AJ47" s="72">
        <f t="shared" si="4"/>
        <v>0</v>
      </c>
      <c r="AK47" s="72">
        <f t="shared" si="4"/>
        <v>0</v>
      </c>
      <c r="AL47" s="72">
        <f t="shared" si="4"/>
        <v>0</v>
      </c>
      <c r="AM47" s="72">
        <f t="shared" si="4"/>
        <v>0</v>
      </c>
      <c r="AN47" s="72">
        <f t="shared" si="4"/>
        <v>0</v>
      </c>
      <c r="AO47" s="72">
        <f t="shared" si="4"/>
        <v>0</v>
      </c>
      <c r="AP47" s="72">
        <f t="shared" si="4"/>
        <v>0</v>
      </c>
      <c r="AQ47" s="72">
        <f t="shared" si="4"/>
        <v>0</v>
      </c>
      <c r="AR47" s="72">
        <f t="shared" si="4"/>
        <v>0</v>
      </c>
      <c r="AS47" s="72">
        <f t="shared" si="4"/>
        <v>0</v>
      </c>
      <c r="AT47" s="72">
        <f t="shared" si="4"/>
        <v>0</v>
      </c>
      <c r="AU47" s="72">
        <f t="shared" si="4"/>
        <v>0</v>
      </c>
      <c r="AV47" s="72">
        <f t="shared" si="4"/>
        <v>0</v>
      </c>
      <c r="AW47" s="72">
        <f t="shared" si="4"/>
        <v>0</v>
      </c>
      <c r="AX47" s="72">
        <f t="shared" si="4"/>
        <v>0</v>
      </c>
      <c r="AY47" s="72">
        <f t="shared" si="4"/>
        <v>0</v>
      </c>
      <c r="AZ47" s="72">
        <f t="shared" si="4"/>
        <v>0</v>
      </c>
      <c r="BA47" s="72">
        <f t="shared" si="4"/>
        <v>0</v>
      </c>
      <c r="BB47" s="72">
        <f t="shared" si="4"/>
        <v>0</v>
      </c>
      <c r="BC47" s="72">
        <f t="shared" si="4"/>
        <v>0</v>
      </c>
      <c r="BD47" s="72">
        <f t="shared" si="4"/>
        <v>0</v>
      </c>
      <c r="BE47" s="72">
        <f t="shared" si="4"/>
        <v>0</v>
      </c>
      <c r="BF47" s="72">
        <f t="shared" si="4"/>
        <v>0</v>
      </c>
      <c r="BG47" s="72">
        <f t="shared" si="4"/>
        <v>0</v>
      </c>
      <c r="BH47" s="72">
        <f t="shared" si="4"/>
        <v>0</v>
      </c>
      <c r="BI47" s="72">
        <f t="shared" si="4"/>
        <v>0</v>
      </c>
      <c r="BJ47" s="72">
        <f t="shared" si="3"/>
        <v>0</v>
      </c>
      <c r="BK47" s="34">
        <f t="shared" si="0"/>
        <v>7</v>
      </c>
      <c r="BM47" s="79">
        <f>BK47/'Study Overview'!E2</f>
        <v>2.3333333333333334E-2</v>
      </c>
    </row>
    <row r="48" spans="1:65" ht="40.200000000000003" thickBot="1" x14ac:dyDescent="0.35">
      <c r="B48" s="110" t="s">
        <v>148</v>
      </c>
      <c r="C48" s="111">
        <f>'Projected Feasibility Recruited'!C48</f>
        <v>60</v>
      </c>
      <c r="D48" s="111">
        <f>'Projected Feasibility Recruited'!D48</f>
        <v>60</v>
      </c>
      <c r="E48" s="111">
        <f>'Projected Feasibility Recruited'!E48</f>
        <v>55</v>
      </c>
      <c r="F48" s="111">
        <f>'Projected Feasibility Recruited'!F48</f>
        <v>55</v>
      </c>
      <c r="G48" s="111">
        <f>'Projected Feasibility Recruited'!G48</f>
        <v>30</v>
      </c>
      <c r="H48" s="111">
        <f>'Projected Feasibility Recruited'!H48</f>
        <v>20</v>
      </c>
      <c r="I48" s="111">
        <f>'Projected Feasibility Recruited'!I48</f>
        <v>20</v>
      </c>
      <c r="J48" s="111">
        <f>'Projected Feasibility Recruited'!J48</f>
        <v>21</v>
      </c>
      <c r="K48" s="111">
        <f>'Projected Feasibility Recruited'!K48</f>
        <v>0</v>
      </c>
      <c r="L48" s="111">
        <f>'Projected Feasibility Recruited'!L48</f>
        <v>0</v>
      </c>
      <c r="M48" s="111">
        <f>'Projected Feasibility Recruited'!M48</f>
        <v>0</v>
      </c>
      <c r="N48" s="111">
        <f>'Projected Feasibility Recruited'!N48</f>
        <v>0</v>
      </c>
      <c r="O48" s="111">
        <f>'Projected Feasibility Recruited'!O48</f>
        <v>0</v>
      </c>
      <c r="P48" s="111">
        <f>'Projected Feasibility Recruited'!P48</f>
        <v>0</v>
      </c>
      <c r="Q48" s="111">
        <f>'Projected Feasibility Recruited'!Q48</f>
        <v>0</v>
      </c>
      <c r="R48" s="111">
        <f>'Projected Feasibility Recruited'!R48</f>
        <v>0</v>
      </c>
      <c r="S48" s="111">
        <f>'Projected Feasibility Recruited'!S48</f>
        <v>0</v>
      </c>
      <c r="T48" s="111">
        <f>'Projected Feasibility Recruited'!T48</f>
        <v>0</v>
      </c>
      <c r="U48" s="111">
        <f>'Projected Feasibility Recruited'!U48</f>
        <v>0</v>
      </c>
      <c r="V48" s="111">
        <f>'Projected Feasibility Recruited'!V48</f>
        <v>0</v>
      </c>
      <c r="W48" s="111">
        <f>'Projected Feasibility Recruited'!W48</f>
        <v>0</v>
      </c>
      <c r="X48" s="111">
        <f>'Projected Feasibility Recruited'!X48</f>
        <v>0</v>
      </c>
      <c r="Y48" s="111">
        <f>'Projected Feasibility Recruited'!Y48</f>
        <v>0</v>
      </c>
      <c r="Z48" s="111">
        <f>'Projected Feasibility Recruited'!Z48</f>
        <v>0</v>
      </c>
      <c r="AA48" s="111">
        <f>'Projected Feasibility Recruited'!AA48</f>
        <v>0</v>
      </c>
      <c r="AB48" s="111">
        <f>'Projected Feasibility Recruited'!AB48</f>
        <v>0</v>
      </c>
      <c r="AC48" s="111">
        <f>'Projected Feasibility Recruited'!AC48</f>
        <v>0</v>
      </c>
      <c r="AD48" s="111">
        <f>'Projected Feasibility Recruited'!AD48</f>
        <v>0</v>
      </c>
      <c r="AE48" s="111">
        <f>'Projected Feasibility Recruited'!AL48</f>
        <v>0</v>
      </c>
      <c r="AF48" s="111">
        <f>'Projected Feasibility Recruited'!AM48</f>
        <v>0</v>
      </c>
      <c r="AG48" s="111">
        <f>'Projected Feasibility Recruited'!AN48</f>
        <v>0</v>
      </c>
      <c r="AH48" s="111">
        <f>'Projected Feasibility Recruited'!AO48</f>
        <v>0</v>
      </c>
      <c r="AI48" s="111">
        <f>'Projected Feasibility Recruited'!AP48</f>
        <v>0</v>
      </c>
      <c r="AJ48" s="111">
        <f>'Projected Feasibility Recruited'!AQ48</f>
        <v>0</v>
      </c>
      <c r="AK48" s="111">
        <f>'Projected Feasibility Recruited'!AR48</f>
        <v>0</v>
      </c>
      <c r="AL48" s="111">
        <f>'Projected Feasibility Recruited'!AS48</f>
        <v>0</v>
      </c>
      <c r="AM48" s="111">
        <f>'Projected Feasibility Recruited'!AT48</f>
        <v>0</v>
      </c>
      <c r="AN48" s="111">
        <f>'Projected Feasibility Recruited'!AU48</f>
        <v>0</v>
      </c>
      <c r="AO48" s="111">
        <f>'Projected Feasibility Recruited'!AV48</f>
        <v>0</v>
      </c>
      <c r="AP48" s="111">
        <f>'Projected Feasibility Recruited'!AW48</f>
        <v>0</v>
      </c>
      <c r="AQ48" s="111">
        <f>'Projected Feasibility Recruited'!AX48</f>
        <v>0</v>
      </c>
      <c r="AR48" s="111">
        <f>'Projected Feasibility Recruited'!AY48</f>
        <v>0</v>
      </c>
      <c r="AS48" s="111">
        <f>'Projected Feasibility Recruited'!AZ48</f>
        <v>0</v>
      </c>
      <c r="AT48" s="111">
        <f>'Projected Feasibility Recruited'!BA48</f>
        <v>0</v>
      </c>
      <c r="AU48" s="111">
        <f>'Projected Feasibility Recruited'!BB48</f>
        <v>0</v>
      </c>
      <c r="AV48" s="111">
        <f>'Projected Feasibility Recruited'!BC48</f>
        <v>0</v>
      </c>
      <c r="AW48" s="111">
        <f>'Projected Feasibility Recruited'!BD48</f>
        <v>0</v>
      </c>
      <c r="AX48" s="111">
        <f>'Projected Feasibility Recruited'!BE48</f>
        <v>0</v>
      </c>
      <c r="AY48" s="111">
        <f>'Projected Feasibility Recruited'!BF48</f>
        <v>0</v>
      </c>
      <c r="AZ48" s="111">
        <f>'Projected Feasibility Recruited'!BG48</f>
        <v>0</v>
      </c>
      <c r="BA48" s="111">
        <f>'Projected Feasibility Recruited'!BH48</f>
        <v>0</v>
      </c>
      <c r="BB48" s="111">
        <f>'Projected Feasibility Recruited'!BI48</f>
        <v>0</v>
      </c>
      <c r="BC48" s="111">
        <f>'Projected Feasibility Recruited'!BJ48</f>
        <v>0</v>
      </c>
      <c r="BD48" s="111">
        <f>'Projected Feasibility Recruited'!BK48</f>
        <v>0</v>
      </c>
      <c r="BE48" s="111">
        <f>'Projected Feasibility Recruited'!BL48</f>
        <v>0</v>
      </c>
      <c r="BF48" s="111">
        <f>'Projected Feasibility Recruited'!BM48</f>
        <v>0</v>
      </c>
      <c r="BG48" s="111">
        <f>'Projected Feasibility Recruited'!BN48</f>
        <v>0</v>
      </c>
      <c r="BH48" s="111">
        <f>'Projected Feasibility Recruited'!BO48</f>
        <v>0</v>
      </c>
      <c r="BI48" s="111">
        <f>'Projected Feasibility Recruited'!BP48</f>
        <v>0</v>
      </c>
      <c r="BJ48" s="111">
        <f>'Projected Feasibility Recruited'!BJ48</f>
        <v>0</v>
      </c>
    </row>
    <row r="49" spans="2:63" ht="43.2" x14ac:dyDescent="0.3">
      <c r="B49" s="48" t="s">
        <v>149</v>
      </c>
      <c r="C49" s="49">
        <v>45014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</row>
    <row r="50" spans="2:63" thickBot="1" x14ac:dyDescent="0.35">
      <c r="B50" s="47" t="s">
        <v>150</v>
      </c>
      <c r="C50" s="50">
        <f ca="1">TODAY()-C49</f>
        <v>615</v>
      </c>
      <c r="D50" s="50">
        <f t="shared" ref="D50:BJ50" ca="1" si="5">TODAY()-D49</f>
        <v>45629</v>
      </c>
      <c r="E50" s="50">
        <f t="shared" ca="1" si="5"/>
        <v>45629</v>
      </c>
      <c r="F50" s="50">
        <f t="shared" ca="1" si="5"/>
        <v>45629</v>
      </c>
      <c r="G50" s="50">
        <f t="shared" ca="1" si="5"/>
        <v>45629</v>
      </c>
      <c r="H50" s="50">
        <f t="shared" ca="1" si="5"/>
        <v>45629</v>
      </c>
      <c r="I50" s="50">
        <f t="shared" ca="1" si="5"/>
        <v>45629</v>
      </c>
      <c r="J50" s="50">
        <f t="shared" ref="J50:BI50" ca="1" si="6">TODAY()-J49</f>
        <v>45629</v>
      </c>
      <c r="K50" s="50">
        <f t="shared" ca="1" si="6"/>
        <v>45629</v>
      </c>
      <c r="L50" s="50">
        <f t="shared" ca="1" si="6"/>
        <v>45629</v>
      </c>
      <c r="M50" s="50">
        <f t="shared" ca="1" si="6"/>
        <v>45629</v>
      </c>
      <c r="N50" s="50">
        <f t="shared" ca="1" si="6"/>
        <v>45629</v>
      </c>
      <c r="O50" s="50">
        <f t="shared" ca="1" si="6"/>
        <v>45629</v>
      </c>
      <c r="P50" s="50">
        <f t="shared" ca="1" si="6"/>
        <v>45629</v>
      </c>
      <c r="Q50" s="50">
        <f t="shared" ca="1" si="6"/>
        <v>45629</v>
      </c>
      <c r="R50" s="50">
        <f t="shared" ca="1" si="6"/>
        <v>45629</v>
      </c>
      <c r="S50" s="50">
        <f t="shared" ca="1" si="6"/>
        <v>45629</v>
      </c>
      <c r="T50" s="50">
        <f t="shared" ca="1" si="6"/>
        <v>45629</v>
      </c>
      <c r="U50" s="50">
        <f t="shared" ca="1" si="6"/>
        <v>45629</v>
      </c>
      <c r="V50" s="50">
        <f t="shared" ca="1" si="6"/>
        <v>45629</v>
      </c>
      <c r="W50" s="50">
        <f t="shared" ca="1" si="6"/>
        <v>45629</v>
      </c>
      <c r="X50" s="50">
        <f t="shared" ca="1" si="6"/>
        <v>45629</v>
      </c>
      <c r="Y50" s="50">
        <f t="shared" ca="1" si="6"/>
        <v>45629</v>
      </c>
      <c r="Z50" s="50">
        <f t="shared" ca="1" si="6"/>
        <v>45629</v>
      </c>
      <c r="AA50" s="50">
        <f t="shared" ca="1" si="6"/>
        <v>45629</v>
      </c>
      <c r="AB50" s="50">
        <f t="shared" ca="1" si="6"/>
        <v>45629</v>
      </c>
      <c r="AC50" s="50">
        <f t="shared" ca="1" si="6"/>
        <v>45629</v>
      </c>
      <c r="AD50" s="50">
        <f t="shared" ca="1" si="6"/>
        <v>45629</v>
      </c>
      <c r="AE50" s="50">
        <f t="shared" ca="1" si="6"/>
        <v>45629</v>
      </c>
      <c r="AF50" s="50">
        <f t="shared" ca="1" si="6"/>
        <v>45629</v>
      </c>
      <c r="AG50" s="50">
        <f t="shared" ca="1" si="6"/>
        <v>45629</v>
      </c>
      <c r="AH50" s="50">
        <f t="shared" ca="1" si="6"/>
        <v>45629</v>
      </c>
      <c r="AI50" s="50">
        <f t="shared" ca="1" si="6"/>
        <v>45629</v>
      </c>
      <c r="AJ50" s="50">
        <f t="shared" ca="1" si="6"/>
        <v>45629</v>
      </c>
      <c r="AK50" s="50">
        <f t="shared" ca="1" si="6"/>
        <v>45629</v>
      </c>
      <c r="AL50" s="50">
        <f t="shared" ca="1" si="6"/>
        <v>45629</v>
      </c>
      <c r="AM50" s="50">
        <f t="shared" ca="1" si="6"/>
        <v>45629</v>
      </c>
      <c r="AN50" s="50">
        <f t="shared" ca="1" si="6"/>
        <v>45629</v>
      </c>
      <c r="AO50" s="50">
        <f t="shared" ca="1" si="6"/>
        <v>45629</v>
      </c>
      <c r="AP50" s="50">
        <f t="shared" ca="1" si="6"/>
        <v>45629</v>
      </c>
      <c r="AQ50" s="50">
        <f t="shared" ca="1" si="6"/>
        <v>45629</v>
      </c>
      <c r="AR50" s="50">
        <f t="shared" ca="1" si="6"/>
        <v>45629</v>
      </c>
      <c r="AS50" s="50">
        <f t="shared" ca="1" si="6"/>
        <v>45629</v>
      </c>
      <c r="AT50" s="50">
        <f t="shared" ca="1" si="6"/>
        <v>45629</v>
      </c>
      <c r="AU50" s="50">
        <f t="shared" ca="1" si="6"/>
        <v>45629</v>
      </c>
      <c r="AV50" s="50">
        <f t="shared" ca="1" si="6"/>
        <v>45629</v>
      </c>
      <c r="AW50" s="50">
        <f t="shared" ca="1" si="6"/>
        <v>45629</v>
      </c>
      <c r="AX50" s="50">
        <f t="shared" ca="1" si="6"/>
        <v>45629</v>
      </c>
      <c r="AY50" s="50">
        <f t="shared" ca="1" si="6"/>
        <v>45629</v>
      </c>
      <c r="AZ50" s="50">
        <f t="shared" ca="1" si="6"/>
        <v>45629</v>
      </c>
      <c r="BA50" s="50">
        <f t="shared" ca="1" si="6"/>
        <v>45629</v>
      </c>
      <c r="BB50" s="50">
        <f t="shared" ca="1" si="6"/>
        <v>45629</v>
      </c>
      <c r="BC50" s="50">
        <f t="shared" ca="1" si="6"/>
        <v>45629</v>
      </c>
      <c r="BD50" s="50">
        <f t="shared" ca="1" si="6"/>
        <v>45629</v>
      </c>
      <c r="BE50" s="50">
        <f t="shared" ca="1" si="6"/>
        <v>45629</v>
      </c>
      <c r="BF50" s="50">
        <f t="shared" ca="1" si="6"/>
        <v>45629</v>
      </c>
      <c r="BG50" s="50">
        <f t="shared" ca="1" si="6"/>
        <v>45629</v>
      </c>
      <c r="BH50" s="50">
        <f t="shared" ca="1" si="6"/>
        <v>45629</v>
      </c>
      <c r="BI50" s="50">
        <f t="shared" ca="1" si="6"/>
        <v>45629</v>
      </c>
      <c r="BJ50" s="50">
        <f t="shared" ca="1" si="5"/>
        <v>45629</v>
      </c>
    </row>
    <row r="51" spans="2:63" ht="43.8" thickBot="1" x14ac:dyDescent="0.35">
      <c r="B51" s="39" t="s">
        <v>151</v>
      </c>
      <c r="C51" s="178">
        <f ca="1">C47/C50*30</f>
        <v>4.878048780487805E-2</v>
      </c>
      <c r="D51" s="179">
        <f t="shared" ref="D51:BJ51" ca="1" si="7">D47/D50*30</f>
        <v>1.9724298143724388E-3</v>
      </c>
      <c r="E51" s="179">
        <f t="shared" ca="1" si="7"/>
        <v>1.3149532095816257E-3</v>
      </c>
      <c r="F51" s="179">
        <f t="shared" ca="1" si="7"/>
        <v>6.5747660479081285E-4</v>
      </c>
      <c r="G51" s="179">
        <f t="shared" ca="1" si="7"/>
        <v>0</v>
      </c>
      <c r="H51" s="179">
        <f t="shared" ca="1" si="7"/>
        <v>0</v>
      </c>
      <c r="I51" s="179">
        <f t="shared" ca="1" si="7"/>
        <v>0</v>
      </c>
      <c r="J51" s="179">
        <f t="shared" ref="J51:BI51" ca="1" si="8">J47/J50*30</f>
        <v>0</v>
      </c>
      <c r="K51" s="179">
        <f t="shared" ca="1" si="8"/>
        <v>0</v>
      </c>
      <c r="L51" s="179">
        <f t="shared" ca="1" si="8"/>
        <v>0</v>
      </c>
      <c r="M51" s="179">
        <f t="shared" ca="1" si="8"/>
        <v>0</v>
      </c>
      <c r="N51" s="179">
        <f t="shared" ca="1" si="8"/>
        <v>0</v>
      </c>
      <c r="O51" s="179">
        <f t="shared" ca="1" si="8"/>
        <v>0</v>
      </c>
      <c r="P51" s="179">
        <f t="shared" ca="1" si="8"/>
        <v>0</v>
      </c>
      <c r="Q51" s="179">
        <f t="shared" ca="1" si="8"/>
        <v>0</v>
      </c>
      <c r="R51" s="179">
        <f t="shared" ca="1" si="8"/>
        <v>0</v>
      </c>
      <c r="S51" s="179">
        <f t="shared" ca="1" si="8"/>
        <v>0</v>
      </c>
      <c r="T51" s="179">
        <f t="shared" ca="1" si="8"/>
        <v>0</v>
      </c>
      <c r="U51" s="179">
        <f t="shared" ca="1" si="8"/>
        <v>0</v>
      </c>
      <c r="V51" s="179">
        <f t="shared" ca="1" si="8"/>
        <v>0</v>
      </c>
      <c r="W51" s="179">
        <f t="shared" ca="1" si="8"/>
        <v>0</v>
      </c>
      <c r="X51" s="179">
        <f t="shared" ca="1" si="8"/>
        <v>0</v>
      </c>
      <c r="Y51" s="179">
        <f t="shared" ca="1" si="8"/>
        <v>0</v>
      </c>
      <c r="Z51" s="179">
        <f t="shared" ca="1" si="8"/>
        <v>0</v>
      </c>
      <c r="AA51" s="179">
        <f t="shared" ca="1" si="8"/>
        <v>0</v>
      </c>
      <c r="AB51" s="179">
        <f t="shared" ca="1" si="8"/>
        <v>0</v>
      </c>
      <c r="AC51" s="179">
        <f t="shared" ca="1" si="8"/>
        <v>0</v>
      </c>
      <c r="AD51" s="179">
        <f t="shared" ca="1" si="8"/>
        <v>0</v>
      </c>
      <c r="AE51" s="179">
        <f t="shared" ca="1" si="8"/>
        <v>0</v>
      </c>
      <c r="AF51" s="179">
        <f t="shared" ca="1" si="8"/>
        <v>0</v>
      </c>
      <c r="AG51" s="179">
        <f t="shared" ca="1" si="8"/>
        <v>0</v>
      </c>
      <c r="AH51" s="179">
        <f t="shared" ca="1" si="8"/>
        <v>0</v>
      </c>
      <c r="AI51" s="179">
        <f t="shared" ca="1" si="8"/>
        <v>0</v>
      </c>
      <c r="AJ51" s="179">
        <f t="shared" ca="1" si="8"/>
        <v>0</v>
      </c>
      <c r="AK51" s="179">
        <f t="shared" ca="1" si="8"/>
        <v>0</v>
      </c>
      <c r="AL51" s="179">
        <f t="shared" ca="1" si="8"/>
        <v>0</v>
      </c>
      <c r="AM51" s="179">
        <f t="shared" ca="1" si="8"/>
        <v>0</v>
      </c>
      <c r="AN51" s="179">
        <f t="shared" ca="1" si="8"/>
        <v>0</v>
      </c>
      <c r="AO51" s="179">
        <f t="shared" ca="1" si="8"/>
        <v>0</v>
      </c>
      <c r="AP51" s="179">
        <f t="shared" ca="1" si="8"/>
        <v>0</v>
      </c>
      <c r="AQ51" s="179">
        <f t="shared" ca="1" si="8"/>
        <v>0</v>
      </c>
      <c r="AR51" s="179">
        <f t="shared" ca="1" si="8"/>
        <v>0</v>
      </c>
      <c r="AS51" s="179">
        <f t="shared" ca="1" si="8"/>
        <v>0</v>
      </c>
      <c r="AT51" s="179">
        <f t="shared" ca="1" si="8"/>
        <v>0</v>
      </c>
      <c r="AU51" s="179">
        <f t="shared" ca="1" si="8"/>
        <v>0</v>
      </c>
      <c r="AV51" s="179">
        <f t="shared" ca="1" si="8"/>
        <v>0</v>
      </c>
      <c r="AW51" s="179">
        <f t="shared" ca="1" si="8"/>
        <v>0</v>
      </c>
      <c r="AX51" s="179">
        <f t="shared" ca="1" si="8"/>
        <v>0</v>
      </c>
      <c r="AY51" s="179">
        <f t="shared" ca="1" si="8"/>
        <v>0</v>
      </c>
      <c r="AZ51" s="179">
        <f t="shared" ca="1" si="8"/>
        <v>0</v>
      </c>
      <c r="BA51" s="179">
        <f t="shared" ca="1" si="8"/>
        <v>0</v>
      </c>
      <c r="BB51" s="179">
        <f t="shared" ca="1" si="8"/>
        <v>0</v>
      </c>
      <c r="BC51" s="179">
        <f t="shared" ca="1" si="8"/>
        <v>0</v>
      </c>
      <c r="BD51" s="179">
        <f t="shared" ca="1" si="8"/>
        <v>0</v>
      </c>
      <c r="BE51" s="179">
        <f t="shared" ca="1" si="8"/>
        <v>0</v>
      </c>
      <c r="BF51" s="179">
        <f t="shared" ca="1" si="8"/>
        <v>0</v>
      </c>
      <c r="BG51" s="179">
        <f t="shared" ca="1" si="8"/>
        <v>0</v>
      </c>
      <c r="BH51" s="179">
        <f t="shared" ca="1" si="8"/>
        <v>0</v>
      </c>
      <c r="BI51" s="179">
        <f t="shared" ca="1" si="8"/>
        <v>0</v>
      </c>
      <c r="BJ51" s="185">
        <f t="shared" ca="1" si="7"/>
        <v>0</v>
      </c>
      <c r="BK51" s="187" t="e">
        <f>BK47/BK50*30</f>
        <v>#DIV/0!</v>
      </c>
    </row>
    <row r="52" spans="2:63" thickBot="1" x14ac:dyDescent="0.35">
      <c r="B52" s="181" t="s">
        <v>152</v>
      </c>
      <c r="C52" s="189">
        <v>1</v>
      </c>
      <c r="D52" s="190">
        <v>0</v>
      </c>
      <c r="E52" s="190">
        <v>0</v>
      </c>
      <c r="F52" s="190">
        <v>0</v>
      </c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1"/>
      <c r="BK52" s="192"/>
    </row>
    <row r="53" spans="2:63" ht="43.8" thickBot="1" x14ac:dyDescent="0.35">
      <c r="B53" s="180" t="s">
        <v>153</v>
      </c>
      <c r="C53" s="182">
        <f>C52/C47</f>
        <v>1</v>
      </c>
      <c r="D53" s="182">
        <f t="shared" ref="D53:BK53" si="9">D52/D47</f>
        <v>0</v>
      </c>
      <c r="E53" s="182">
        <f t="shared" si="9"/>
        <v>0</v>
      </c>
      <c r="F53" s="182">
        <f t="shared" si="9"/>
        <v>0</v>
      </c>
      <c r="G53" s="182" t="e">
        <f t="shared" si="9"/>
        <v>#DIV/0!</v>
      </c>
      <c r="H53" s="182" t="e">
        <f t="shared" si="9"/>
        <v>#DIV/0!</v>
      </c>
      <c r="I53" s="182" t="e">
        <f t="shared" si="9"/>
        <v>#DIV/0!</v>
      </c>
      <c r="J53" s="182" t="e">
        <f t="shared" si="9"/>
        <v>#DIV/0!</v>
      </c>
      <c r="K53" s="182" t="e">
        <f t="shared" si="9"/>
        <v>#DIV/0!</v>
      </c>
      <c r="L53" s="182" t="e">
        <f t="shared" si="9"/>
        <v>#DIV/0!</v>
      </c>
      <c r="M53" s="182" t="e">
        <f t="shared" si="9"/>
        <v>#DIV/0!</v>
      </c>
      <c r="N53" s="182" t="e">
        <f t="shared" si="9"/>
        <v>#DIV/0!</v>
      </c>
      <c r="O53" s="182" t="e">
        <f t="shared" si="9"/>
        <v>#DIV/0!</v>
      </c>
      <c r="P53" s="182" t="e">
        <f t="shared" si="9"/>
        <v>#DIV/0!</v>
      </c>
      <c r="Q53" s="182" t="e">
        <f t="shared" si="9"/>
        <v>#DIV/0!</v>
      </c>
      <c r="R53" s="182" t="e">
        <f t="shared" si="9"/>
        <v>#DIV/0!</v>
      </c>
      <c r="S53" s="182" t="e">
        <f t="shared" si="9"/>
        <v>#DIV/0!</v>
      </c>
      <c r="T53" s="182" t="e">
        <f t="shared" si="9"/>
        <v>#DIV/0!</v>
      </c>
      <c r="U53" s="182" t="e">
        <f t="shared" si="9"/>
        <v>#DIV/0!</v>
      </c>
      <c r="V53" s="182" t="e">
        <f t="shared" si="9"/>
        <v>#DIV/0!</v>
      </c>
      <c r="W53" s="182" t="e">
        <f t="shared" si="9"/>
        <v>#DIV/0!</v>
      </c>
      <c r="X53" s="182" t="e">
        <f t="shared" si="9"/>
        <v>#DIV/0!</v>
      </c>
      <c r="Y53" s="182" t="e">
        <f t="shared" si="9"/>
        <v>#DIV/0!</v>
      </c>
      <c r="Z53" s="182" t="e">
        <f t="shared" si="9"/>
        <v>#DIV/0!</v>
      </c>
      <c r="AA53" s="182" t="e">
        <f t="shared" si="9"/>
        <v>#DIV/0!</v>
      </c>
      <c r="AB53" s="182" t="e">
        <f t="shared" si="9"/>
        <v>#DIV/0!</v>
      </c>
      <c r="AC53" s="182" t="e">
        <f t="shared" si="9"/>
        <v>#DIV/0!</v>
      </c>
      <c r="AD53" s="182" t="e">
        <f t="shared" si="9"/>
        <v>#DIV/0!</v>
      </c>
      <c r="AE53" s="182" t="e">
        <f t="shared" si="9"/>
        <v>#DIV/0!</v>
      </c>
      <c r="AF53" s="182" t="e">
        <f t="shared" si="9"/>
        <v>#DIV/0!</v>
      </c>
      <c r="AG53" s="182" t="e">
        <f t="shared" si="9"/>
        <v>#DIV/0!</v>
      </c>
      <c r="AH53" s="182" t="e">
        <f t="shared" si="9"/>
        <v>#DIV/0!</v>
      </c>
      <c r="AI53" s="182" t="e">
        <f t="shared" si="9"/>
        <v>#DIV/0!</v>
      </c>
      <c r="AJ53" s="182" t="e">
        <f t="shared" si="9"/>
        <v>#DIV/0!</v>
      </c>
      <c r="AK53" s="182" t="e">
        <f t="shared" si="9"/>
        <v>#DIV/0!</v>
      </c>
      <c r="AL53" s="182" t="e">
        <f t="shared" si="9"/>
        <v>#DIV/0!</v>
      </c>
      <c r="AM53" s="182" t="e">
        <f t="shared" si="9"/>
        <v>#DIV/0!</v>
      </c>
      <c r="AN53" s="182" t="e">
        <f t="shared" si="9"/>
        <v>#DIV/0!</v>
      </c>
      <c r="AO53" s="182" t="e">
        <f t="shared" si="9"/>
        <v>#DIV/0!</v>
      </c>
      <c r="AP53" s="182" t="e">
        <f t="shared" si="9"/>
        <v>#DIV/0!</v>
      </c>
      <c r="AQ53" s="182" t="e">
        <f t="shared" si="9"/>
        <v>#DIV/0!</v>
      </c>
      <c r="AR53" s="182" t="e">
        <f t="shared" si="9"/>
        <v>#DIV/0!</v>
      </c>
      <c r="AS53" s="182" t="e">
        <f t="shared" si="9"/>
        <v>#DIV/0!</v>
      </c>
      <c r="AT53" s="182" t="e">
        <f t="shared" si="9"/>
        <v>#DIV/0!</v>
      </c>
      <c r="AU53" s="182" t="e">
        <f t="shared" si="9"/>
        <v>#DIV/0!</v>
      </c>
      <c r="AV53" s="182" t="e">
        <f t="shared" si="9"/>
        <v>#DIV/0!</v>
      </c>
      <c r="AW53" s="182" t="e">
        <f t="shared" si="9"/>
        <v>#DIV/0!</v>
      </c>
      <c r="AX53" s="182" t="e">
        <f t="shared" si="9"/>
        <v>#DIV/0!</v>
      </c>
      <c r="AY53" s="182" t="e">
        <f t="shared" si="9"/>
        <v>#DIV/0!</v>
      </c>
      <c r="AZ53" s="182" t="e">
        <f t="shared" si="9"/>
        <v>#DIV/0!</v>
      </c>
      <c r="BA53" s="182" t="e">
        <f t="shared" si="9"/>
        <v>#DIV/0!</v>
      </c>
      <c r="BB53" s="182" t="e">
        <f t="shared" si="9"/>
        <v>#DIV/0!</v>
      </c>
      <c r="BC53" s="182" t="e">
        <f t="shared" si="9"/>
        <v>#DIV/0!</v>
      </c>
      <c r="BD53" s="182" t="e">
        <f t="shared" si="9"/>
        <v>#DIV/0!</v>
      </c>
      <c r="BE53" s="182" t="e">
        <f t="shared" si="9"/>
        <v>#DIV/0!</v>
      </c>
      <c r="BF53" s="182" t="e">
        <f t="shared" si="9"/>
        <v>#DIV/0!</v>
      </c>
      <c r="BG53" s="182" t="e">
        <f t="shared" si="9"/>
        <v>#DIV/0!</v>
      </c>
      <c r="BH53" s="182" t="e">
        <f t="shared" si="9"/>
        <v>#DIV/0!</v>
      </c>
      <c r="BI53" s="182" t="e">
        <f t="shared" si="9"/>
        <v>#DIV/0!</v>
      </c>
      <c r="BJ53" s="186" t="e">
        <f t="shared" si="9"/>
        <v>#DIV/0!</v>
      </c>
      <c r="BK53" s="188">
        <f t="shared" si="9"/>
        <v>0</v>
      </c>
    </row>
    <row r="54" spans="2:63" ht="15" customHeight="1" x14ac:dyDescent="0.3">
      <c r="B54" t="s">
        <v>0</v>
      </c>
    </row>
    <row r="55" spans="2:63" ht="14.4" x14ac:dyDescent="0.3">
      <c r="B55" s="87" t="s">
        <v>60</v>
      </c>
    </row>
  </sheetData>
  <mergeCells count="5">
    <mergeCell ref="BK6:BK7"/>
    <mergeCell ref="BL6:BL7"/>
    <mergeCell ref="A7:B7"/>
    <mergeCell ref="BM6:BM7"/>
    <mergeCell ref="A5:B5"/>
  </mergeCells>
  <conditionalFormatting sqref="C8:BJ47 C51:BJ51">
    <cfRule type="expression" dxfId="9" priority="106">
      <formula>AND(C8=MAX($C8:$BJ8),C8&gt;0)</formula>
    </cfRule>
  </conditionalFormatting>
  <conditionalFormatting sqref="BM8:BM46">
    <cfRule type="colorScale" priority="4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C53:BJ53">
    <cfRule type="cellIs" dxfId="8" priority="1" operator="greaterThan">
      <formula>0.5</formula>
    </cfRule>
    <cfRule type="cellIs" dxfId="7" priority="2" operator="greaterThan">
      <formula>0.15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46"/>
  <sheetViews>
    <sheetView zoomScale="70" zoomScaleNormal="70" workbookViewId="0">
      <selection activeCell="A46" sqref="A46"/>
    </sheetView>
  </sheetViews>
  <sheetFormatPr defaultRowHeight="14.4" x14ac:dyDescent="0.3"/>
  <cols>
    <col min="3" max="3" width="16.5546875" bestFit="1" customWidth="1"/>
    <col min="4" max="4" width="10.88671875" bestFit="1" customWidth="1"/>
    <col min="5" max="5" width="7.6640625" bestFit="1" customWidth="1"/>
    <col min="6" max="6" width="16.88671875" customWidth="1"/>
    <col min="12" max="12" width="10.5546875" customWidth="1"/>
    <col min="14" max="14" width="17.44140625" customWidth="1"/>
  </cols>
  <sheetData>
    <row r="2" spans="1:18" ht="23.4" x14ac:dyDescent="0.45">
      <c r="A2" s="129" t="str">
        <f>'Study Overview'!$A$2&amp; " Tracked/Cumulative total Projected vs Actual recruitment per site"</f>
        <v>[Trial Name] Tracked/Cumulative total Projected vs Actual recruitment per site</v>
      </c>
    </row>
    <row r="5" spans="1:18" x14ac:dyDescent="0.3">
      <c r="B5" s="155" t="s">
        <v>154</v>
      </c>
      <c r="C5" s="159" t="s">
        <v>137</v>
      </c>
    </row>
    <row r="6" spans="1:18" x14ac:dyDescent="0.3">
      <c r="B6" s="168"/>
      <c r="C6" s="171"/>
    </row>
    <row r="7" spans="1:18" x14ac:dyDescent="0.3">
      <c r="B7" s="168"/>
      <c r="C7" s="216" t="str">
        <f>C5&amp;" Tracked Recruitment"</f>
        <v>Fife Tracked Recruitment</v>
      </c>
      <c r="D7" s="217"/>
      <c r="E7" s="217"/>
      <c r="F7" s="217"/>
      <c r="K7" s="216" t="str">
        <f>C5&amp;" Cumulative Recruitment"</f>
        <v>Fife Cumulative Recruitment</v>
      </c>
      <c r="L7" s="217"/>
      <c r="M7" s="217"/>
      <c r="N7" s="217"/>
    </row>
    <row r="8" spans="1:18" ht="43.2" x14ac:dyDescent="0.3">
      <c r="A8" s="214" t="s">
        <v>17</v>
      </c>
      <c r="B8" s="215"/>
      <c r="C8" s="160" t="s">
        <v>155</v>
      </c>
      <c r="D8" s="160" t="s">
        <v>156</v>
      </c>
      <c r="E8" s="42" t="s">
        <v>8</v>
      </c>
      <c r="F8" s="132" t="s">
        <v>157</v>
      </c>
      <c r="I8" s="218" t="s">
        <v>17</v>
      </c>
      <c r="J8" s="219"/>
      <c r="K8" s="169" t="s">
        <v>155</v>
      </c>
      <c r="L8" s="160" t="s">
        <v>156</v>
      </c>
      <c r="M8" s="170" t="s">
        <v>8</v>
      </c>
      <c r="N8" s="132" t="s">
        <v>157</v>
      </c>
    </row>
    <row r="9" spans="1:18" x14ac:dyDescent="0.3">
      <c r="A9" s="121">
        <f>'Projected Feasibility Recruited'!A8</f>
        <v>7</v>
      </c>
      <c r="B9" s="144" t="str">
        <f>'Study Overview'!J12</f>
        <v>Jan 202X</v>
      </c>
      <c r="C9" s="161">
        <f>INDEX('Grant Projected recruitment'!C8:BJ8,1,(MATCH('Projected vs Actual by Site'!$C$5,'Grant Projected recruitment'!C$7:BJ$7,0)))</f>
        <v>0</v>
      </c>
      <c r="D9" s="165">
        <f>INDEX('Projected Feasibility Recruited'!C8:BJ8,1,(MATCH('Projected vs Actual by Site'!$C$5,'Projected Feasibility Recruited'!C$7:BJ$7,0)))</f>
        <v>0</v>
      </c>
      <c r="E9" s="166">
        <f>INDEX('Actual Recruitment by Site'!C8:BJ8,1,(MATCH('Projected vs Actual by Site'!$C$5,'Actual Recruitment by Site'!C$7:BJ$7,0)))</f>
        <v>0</v>
      </c>
      <c r="F9" s="167">
        <f>INDEX('Adjusted Projection by Site'!C8:BJ8,1,(MATCH('Projected vs Actual by Site'!$C$5,'Adjusted Projection by Site'!C$7:BJ$7,0)))</f>
        <v>0</v>
      </c>
      <c r="I9" s="7">
        <f t="shared" ref="I9:N9" si="0">A9</f>
        <v>7</v>
      </c>
      <c r="J9" s="144" t="str">
        <f>'Study Overview'!J12</f>
        <v>Jan 202X</v>
      </c>
      <c r="K9" s="158">
        <f t="shared" si="0"/>
        <v>0</v>
      </c>
      <c r="L9" s="162">
        <f t="shared" si="0"/>
        <v>0</v>
      </c>
      <c r="M9" s="163">
        <f t="shared" si="0"/>
        <v>0</v>
      </c>
      <c r="N9" s="164">
        <f t="shared" si="0"/>
        <v>0</v>
      </c>
    </row>
    <row r="10" spans="1:18" x14ac:dyDescent="0.3">
      <c r="A10" s="121">
        <f>'Projected Feasibility Recruited'!A9</f>
        <v>8</v>
      </c>
      <c r="B10" s="144" t="str">
        <f>'Study Overview'!J13</f>
        <v>Feb 202X</v>
      </c>
      <c r="C10" s="161">
        <f>INDEX('Grant Projected recruitment'!C9:BJ9,1,(MATCH('Projected vs Actual by Site'!$C$5,'Grant Projected recruitment'!C$7:BJ$7,0)))</f>
        <v>1</v>
      </c>
      <c r="D10" s="165">
        <f>INDEX('Projected Feasibility Recruited'!C9:BJ9,1,(MATCH('Projected vs Actual by Site'!$C$5,'Projected Feasibility Recruited'!C$7:BJ$7,0)))</f>
        <v>1</v>
      </c>
      <c r="E10" s="166">
        <f>INDEX('Actual Recruitment by Site'!C9:BJ9,1,(MATCH('Projected vs Actual by Site'!$C$5,'Actual Recruitment by Site'!C$7:BJ$7,0)))</f>
        <v>0</v>
      </c>
      <c r="F10" s="167">
        <f>INDEX('Adjusted Projection by Site'!C9:BJ9,1,(MATCH('Projected vs Actual by Site'!$C$5,'Adjusted Projection by Site'!C$7:BJ$7,0)))</f>
        <v>0</v>
      </c>
      <c r="I10" s="7">
        <f t="shared" ref="I10:I45" si="1">A10</f>
        <v>8</v>
      </c>
      <c r="J10" s="144" t="str">
        <f>'Study Overview'!J13</f>
        <v>Feb 202X</v>
      </c>
      <c r="K10" s="158">
        <f>C10+K9</f>
        <v>1</v>
      </c>
      <c r="L10" s="162">
        <f>D10+L9</f>
        <v>1</v>
      </c>
      <c r="M10" s="163">
        <f>M9+E10</f>
        <v>0</v>
      </c>
      <c r="N10" s="164">
        <f>N9+F10</f>
        <v>0</v>
      </c>
    </row>
    <row r="11" spans="1:18" x14ac:dyDescent="0.3">
      <c r="A11" s="121">
        <f>'Projected Feasibility Recruited'!A10</f>
        <v>9</v>
      </c>
      <c r="B11" s="144" t="str">
        <f>'Study Overview'!J14</f>
        <v>Mar 202X</v>
      </c>
      <c r="C11" s="161">
        <f>INDEX('Grant Projected recruitment'!C10:BJ10,1,(MATCH('Projected vs Actual by Site'!$C$5,'Grant Projected recruitment'!C$7:BJ$7,0)))</f>
        <v>1</v>
      </c>
      <c r="D11" s="165">
        <f>INDEX('Projected Feasibility Recruited'!C10:BJ10,1,(MATCH('Projected vs Actual by Site'!$C$5,'Projected Feasibility Recruited'!C$7:BJ$7,0)))</f>
        <v>1</v>
      </c>
      <c r="E11" s="166">
        <f>INDEX('Actual Recruitment by Site'!C10:BJ10,1,(MATCH('Projected vs Actual by Site'!$C$5,'Actual Recruitment by Site'!C$7:BJ$7,0)))</f>
        <v>0</v>
      </c>
      <c r="F11" s="167">
        <f>INDEX('Adjusted Projection by Site'!C10:BJ10,1,(MATCH('Projected vs Actual by Site'!$C$5,'Adjusted Projection by Site'!C$7:BJ$7,0)))</f>
        <v>0</v>
      </c>
      <c r="I11" s="7">
        <f t="shared" si="1"/>
        <v>9</v>
      </c>
      <c r="J11" s="144" t="str">
        <f>'Study Overview'!J14</f>
        <v>Mar 202X</v>
      </c>
      <c r="K11" s="158">
        <f t="shared" ref="K11:K45" si="2">C11+K10</f>
        <v>2</v>
      </c>
      <c r="L11" s="162">
        <f t="shared" ref="L11:L45" si="3">D11+L10</f>
        <v>2</v>
      </c>
      <c r="M11" s="163">
        <f t="shared" ref="M11:M45" si="4">M10+E11</f>
        <v>0</v>
      </c>
      <c r="N11" s="164">
        <f t="shared" ref="N11:N45" si="5">N10+F11</f>
        <v>0</v>
      </c>
    </row>
    <row r="12" spans="1:18" x14ac:dyDescent="0.3">
      <c r="A12" s="121">
        <f>'Projected Feasibility Recruited'!A11</f>
        <v>10</v>
      </c>
      <c r="B12" s="144" t="str">
        <f>'Study Overview'!J15</f>
        <v>Apr 202X</v>
      </c>
      <c r="C12" s="161">
        <f>INDEX('Grant Projected recruitment'!C11:BJ11,1,(MATCH('Projected vs Actual by Site'!$C$5,'Grant Projected recruitment'!C$7:BJ$7,0)))</f>
        <v>1</v>
      </c>
      <c r="D12" s="165">
        <f>INDEX('Projected Feasibility Recruited'!C11:BJ11,1,(MATCH('Projected vs Actual by Site'!$C$5,'Projected Feasibility Recruited'!C$7:BJ$7,0)))</f>
        <v>1</v>
      </c>
      <c r="E12" s="166">
        <f>INDEX('Actual Recruitment by Site'!C11:BJ11,1,(MATCH('Projected vs Actual by Site'!$C$5,'Actual Recruitment by Site'!C$7:BJ$7,0)))</f>
        <v>3</v>
      </c>
      <c r="F12" s="167">
        <f>INDEX('Adjusted Projection by Site'!C11:BJ11,1,(MATCH('Projected vs Actual by Site'!$C$5,'Adjusted Projection by Site'!C$7:BJ$7,0)))</f>
        <v>1</v>
      </c>
      <c r="I12" s="7">
        <f t="shared" si="1"/>
        <v>10</v>
      </c>
      <c r="J12" s="144" t="str">
        <f>'Study Overview'!J15</f>
        <v>Apr 202X</v>
      </c>
      <c r="K12" s="158">
        <f t="shared" si="2"/>
        <v>3</v>
      </c>
      <c r="L12" s="162">
        <f t="shared" si="3"/>
        <v>3</v>
      </c>
      <c r="M12" s="163">
        <f t="shared" si="4"/>
        <v>3</v>
      </c>
      <c r="N12" s="164">
        <f t="shared" si="5"/>
        <v>1</v>
      </c>
    </row>
    <row r="13" spans="1:18" x14ac:dyDescent="0.3">
      <c r="A13" s="121">
        <f>'Projected Feasibility Recruited'!A12</f>
        <v>11</v>
      </c>
      <c r="B13" s="144" t="str">
        <f>'Study Overview'!J16</f>
        <v>May 202X</v>
      </c>
      <c r="C13" s="161">
        <f>INDEX('Grant Projected recruitment'!C12:BJ12,1,(MATCH('Projected vs Actual by Site'!$C$5,'Grant Projected recruitment'!C$7:BJ$7,0)))</f>
        <v>1</v>
      </c>
      <c r="D13" s="165">
        <f>INDEX('Projected Feasibility Recruited'!C12:BJ12,1,(MATCH('Projected vs Actual by Site'!$C$5,'Projected Feasibility Recruited'!C$7:BJ$7,0)))</f>
        <v>1</v>
      </c>
      <c r="E13" s="166">
        <f>INDEX('Actual Recruitment by Site'!C12:BJ12,1,(MATCH('Projected vs Actual by Site'!$C$5,'Actual Recruitment by Site'!C$7:BJ$7,0)))</f>
        <v>0</v>
      </c>
      <c r="F13" s="167">
        <f>INDEX('Adjusted Projection by Site'!C12:BJ12,1,(MATCH('Projected vs Actual by Site'!$C$5,'Adjusted Projection by Site'!C$7:BJ$7,0)))</f>
        <v>1</v>
      </c>
      <c r="I13" s="7">
        <f t="shared" si="1"/>
        <v>11</v>
      </c>
      <c r="J13" s="144" t="str">
        <f>'Study Overview'!J16</f>
        <v>May 202X</v>
      </c>
      <c r="K13" s="158">
        <f t="shared" si="2"/>
        <v>4</v>
      </c>
      <c r="L13" s="162">
        <f t="shared" si="3"/>
        <v>4</v>
      </c>
      <c r="M13" s="163">
        <f t="shared" si="4"/>
        <v>3</v>
      </c>
      <c r="N13" s="164">
        <f t="shared" si="5"/>
        <v>2</v>
      </c>
    </row>
    <row r="14" spans="1:18" x14ac:dyDescent="0.3">
      <c r="A14" s="121">
        <f>'Projected Feasibility Recruited'!A13</f>
        <v>12</v>
      </c>
      <c r="B14" s="144" t="str">
        <f>'Study Overview'!J17</f>
        <v>Jun 202X</v>
      </c>
      <c r="C14" s="161">
        <f>INDEX('Grant Projected recruitment'!C13:BJ13,1,(MATCH('Projected vs Actual by Site'!$C$5,'Grant Projected recruitment'!C$7:BJ$7,0)))</f>
        <v>2</v>
      </c>
      <c r="D14" s="165">
        <f>INDEX('Projected Feasibility Recruited'!C13:BJ13,1,(MATCH('Projected vs Actual by Site'!$C$5,'Projected Feasibility Recruited'!C$7:BJ$7,0)))</f>
        <v>2</v>
      </c>
      <c r="E14" s="166">
        <f>INDEX('Actual Recruitment by Site'!C13:BJ13,1,(MATCH('Projected vs Actual by Site'!$C$5,'Actual Recruitment by Site'!C$7:BJ$7,0)))</f>
        <v>0</v>
      </c>
      <c r="F14" s="167">
        <f>INDEX('Adjusted Projection by Site'!C13:BJ13,1,(MATCH('Projected vs Actual by Site'!$C$5,'Adjusted Projection by Site'!C$7:BJ$7,0)))</f>
        <v>1</v>
      </c>
      <c r="I14" s="7">
        <f t="shared" si="1"/>
        <v>12</v>
      </c>
      <c r="J14" s="144" t="str">
        <f>'Study Overview'!J17</f>
        <v>Jun 202X</v>
      </c>
      <c r="K14" s="158">
        <f t="shared" si="2"/>
        <v>6</v>
      </c>
      <c r="L14" s="162">
        <f t="shared" si="3"/>
        <v>6</v>
      </c>
      <c r="M14" s="163">
        <f t="shared" si="4"/>
        <v>3</v>
      </c>
      <c r="N14" s="164">
        <f t="shared" si="5"/>
        <v>3</v>
      </c>
    </row>
    <row r="15" spans="1:18" x14ac:dyDescent="0.3">
      <c r="A15" s="121">
        <f>'Projected Feasibility Recruited'!A14</f>
        <v>13</v>
      </c>
      <c r="B15" s="144" t="str">
        <f>'Study Overview'!J18</f>
        <v>Jul 202X</v>
      </c>
      <c r="C15" s="161">
        <f>INDEX('Grant Projected recruitment'!C14:BJ14,1,(MATCH('Projected vs Actual by Site'!$C$5,'Grant Projected recruitment'!C$7:BJ$7,0)))</f>
        <v>2</v>
      </c>
      <c r="D15" s="165">
        <f>INDEX('Projected Feasibility Recruited'!C14:BJ14,1,(MATCH('Projected vs Actual by Site'!$C$5,'Projected Feasibility Recruited'!C$7:BJ$7,0)))</f>
        <v>2</v>
      </c>
      <c r="E15" s="166">
        <f>INDEX('Actual Recruitment by Site'!C14:BJ14,1,(MATCH('Projected vs Actual by Site'!$C$5,'Actual Recruitment by Site'!C$7:BJ$7,0)))</f>
        <v>0</v>
      </c>
      <c r="F15" s="167">
        <f>INDEX('Adjusted Projection by Site'!C14:BJ14,1,(MATCH('Projected vs Actual by Site'!$C$5,'Adjusted Projection by Site'!C$7:BJ$7,0)))</f>
        <v>1</v>
      </c>
      <c r="I15" s="7">
        <f t="shared" si="1"/>
        <v>13</v>
      </c>
      <c r="J15" s="144" t="str">
        <f>'Study Overview'!J18</f>
        <v>Jul 202X</v>
      </c>
      <c r="K15" s="158">
        <f t="shared" si="2"/>
        <v>8</v>
      </c>
      <c r="L15" s="162">
        <f t="shared" si="3"/>
        <v>8</v>
      </c>
      <c r="M15" s="163">
        <f t="shared" si="4"/>
        <v>3</v>
      </c>
      <c r="N15" s="164">
        <f t="shared" si="5"/>
        <v>4</v>
      </c>
    </row>
    <row r="16" spans="1:18" x14ac:dyDescent="0.3">
      <c r="A16" s="121">
        <f>'Projected Feasibility Recruited'!A15</f>
        <v>14</v>
      </c>
      <c r="B16" s="144" t="str">
        <f>'Study Overview'!J19</f>
        <v>Aug 202X</v>
      </c>
      <c r="C16" s="161">
        <f>INDEX('Grant Projected recruitment'!C15:BJ15,1,(MATCH('Projected vs Actual by Site'!$C$5,'Grant Projected recruitment'!C$7:BJ$7,0)))</f>
        <v>2</v>
      </c>
      <c r="D16" s="165">
        <f>INDEX('Projected Feasibility Recruited'!C15:BJ15,1,(MATCH('Projected vs Actual by Site'!$C$5,'Projected Feasibility Recruited'!C$7:BJ$7,0)))</f>
        <v>2</v>
      </c>
      <c r="E16" s="166">
        <f>INDEX('Actual Recruitment by Site'!C15:BJ15,1,(MATCH('Projected vs Actual by Site'!$C$5,'Actual Recruitment by Site'!C$7:BJ$7,0)))</f>
        <v>0</v>
      </c>
      <c r="F16" s="167">
        <f>INDEX('Adjusted Projection by Site'!C15:BJ15,1,(MATCH('Projected vs Actual by Site'!$C$5,'Adjusted Projection by Site'!C$7:BJ$7,0)))</f>
        <v>2</v>
      </c>
      <c r="I16" s="7">
        <f t="shared" si="1"/>
        <v>14</v>
      </c>
      <c r="J16" s="144" t="str">
        <f>'Study Overview'!J19</f>
        <v>Aug 202X</v>
      </c>
      <c r="K16" s="158">
        <f t="shared" si="2"/>
        <v>10</v>
      </c>
      <c r="L16" s="162">
        <f t="shared" si="3"/>
        <v>10</v>
      </c>
      <c r="M16" s="163">
        <f t="shared" si="4"/>
        <v>3</v>
      </c>
      <c r="N16" s="164">
        <f t="shared" si="5"/>
        <v>6</v>
      </c>
    </row>
    <row r="17" spans="1:14" x14ac:dyDescent="0.3">
      <c r="A17" s="121">
        <f>'Projected Feasibility Recruited'!A16</f>
        <v>15</v>
      </c>
      <c r="B17" s="144" t="str">
        <f>'Study Overview'!J20</f>
        <v>Sep 202X</v>
      </c>
      <c r="C17" s="161">
        <f>INDEX('Grant Projected recruitment'!C16:BJ16,1,(MATCH('Projected vs Actual by Site'!$C$5,'Grant Projected recruitment'!C$7:BJ$7,0)))</f>
        <v>2</v>
      </c>
      <c r="D17" s="165">
        <f>INDEX('Projected Feasibility Recruited'!C16:BJ16,1,(MATCH('Projected vs Actual by Site'!$C$5,'Projected Feasibility Recruited'!C$7:BJ$7,0)))</f>
        <v>2</v>
      </c>
      <c r="E17" s="166">
        <f>INDEX('Actual Recruitment by Site'!C16:BJ16,1,(MATCH('Projected vs Actual by Site'!$C$5,'Actual Recruitment by Site'!C$7:BJ$7,0)))</f>
        <v>0</v>
      </c>
      <c r="F17" s="167">
        <f>INDEX('Adjusted Projection by Site'!C16:BJ16,1,(MATCH('Projected vs Actual by Site'!$C$5,'Adjusted Projection by Site'!C$7:BJ$7,0)))</f>
        <v>2</v>
      </c>
      <c r="I17" s="7">
        <f t="shared" si="1"/>
        <v>15</v>
      </c>
      <c r="J17" s="144" t="str">
        <f>'Study Overview'!J20</f>
        <v>Sep 202X</v>
      </c>
      <c r="K17" s="158">
        <f t="shared" si="2"/>
        <v>12</v>
      </c>
      <c r="L17" s="162">
        <f t="shared" si="3"/>
        <v>12</v>
      </c>
      <c r="M17" s="163">
        <f t="shared" si="4"/>
        <v>3</v>
      </c>
      <c r="N17" s="164">
        <f t="shared" si="5"/>
        <v>8</v>
      </c>
    </row>
    <row r="18" spans="1:14" x14ac:dyDescent="0.3">
      <c r="A18" s="121">
        <f>'Projected Feasibility Recruited'!A17</f>
        <v>16</v>
      </c>
      <c r="B18" s="144" t="str">
        <f>'Study Overview'!J21</f>
        <v>Oct 202X</v>
      </c>
      <c r="C18" s="161">
        <f>INDEX('Grant Projected recruitment'!C17:BJ17,1,(MATCH('Projected vs Actual by Site'!$C$5,'Grant Projected recruitment'!C$7:BJ$7,0)))</f>
        <v>2</v>
      </c>
      <c r="D18" s="165">
        <f>INDEX('Projected Feasibility Recruited'!C17:BJ17,1,(MATCH('Projected vs Actual by Site'!$C$5,'Projected Feasibility Recruited'!C$7:BJ$7,0)))</f>
        <v>2</v>
      </c>
      <c r="E18" s="166">
        <f>INDEX('Actual Recruitment by Site'!C17:BJ17,1,(MATCH('Projected vs Actual by Site'!$C$5,'Actual Recruitment by Site'!C$7:BJ$7,0)))</f>
        <v>0</v>
      </c>
      <c r="F18" s="167">
        <f>INDEX('Adjusted Projection by Site'!C17:BJ17,1,(MATCH('Projected vs Actual by Site'!$C$5,'Adjusted Projection by Site'!C$7:BJ$7,0)))</f>
        <v>2</v>
      </c>
      <c r="I18" s="7">
        <f t="shared" si="1"/>
        <v>16</v>
      </c>
      <c r="J18" s="144" t="str">
        <f>'Study Overview'!J21</f>
        <v>Oct 202X</v>
      </c>
      <c r="K18" s="158">
        <f t="shared" si="2"/>
        <v>14</v>
      </c>
      <c r="L18" s="162">
        <f t="shared" si="3"/>
        <v>14</v>
      </c>
      <c r="M18" s="163">
        <f t="shared" si="4"/>
        <v>3</v>
      </c>
      <c r="N18" s="164">
        <f t="shared" si="5"/>
        <v>10</v>
      </c>
    </row>
    <row r="19" spans="1:14" x14ac:dyDescent="0.3">
      <c r="A19" s="121">
        <f>'Projected Feasibility Recruited'!A18</f>
        <v>17</v>
      </c>
      <c r="B19" s="144" t="str">
        <f>'Study Overview'!J22</f>
        <v>Nov 202X</v>
      </c>
      <c r="C19" s="161">
        <f>INDEX('Grant Projected recruitment'!C18:BJ18,1,(MATCH('Projected vs Actual by Site'!$C$5,'Grant Projected recruitment'!C$7:BJ$7,0)))</f>
        <v>2</v>
      </c>
      <c r="D19" s="165">
        <f>INDEX('Projected Feasibility Recruited'!C18:BJ18,1,(MATCH('Projected vs Actual by Site'!$C$5,'Projected Feasibility Recruited'!C$7:BJ$7,0)))</f>
        <v>2</v>
      </c>
      <c r="E19" s="166">
        <f>INDEX('Actual Recruitment by Site'!C18:BJ18,1,(MATCH('Projected vs Actual by Site'!$C$5,'Actual Recruitment by Site'!C$7:BJ$7,0)))</f>
        <v>0</v>
      </c>
      <c r="F19" s="167">
        <f>INDEX('Adjusted Projection by Site'!C18:BJ18,1,(MATCH('Projected vs Actual by Site'!$C$5,'Adjusted Projection by Site'!C$7:BJ$7,0)))</f>
        <v>2</v>
      </c>
      <c r="I19" s="7">
        <f t="shared" si="1"/>
        <v>17</v>
      </c>
      <c r="J19" s="144" t="str">
        <f>'Study Overview'!J22</f>
        <v>Nov 202X</v>
      </c>
      <c r="K19" s="158">
        <f t="shared" si="2"/>
        <v>16</v>
      </c>
      <c r="L19" s="162">
        <f t="shared" si="3"/>
        <v>16</v>
      </c>
      <c r="M19" s="163">
        <f t="shared" si="4"/>
        <v>3</v>
      </c>
      <c r="N19" s="164">
        <f t="shared" si="5"/>
        <v>12</v>
      </c>
    </row>
    <row r="20" spans="1:14" x14ac:dyDescent="0.3">
      <c r="A20" s="121">
        <f>'Projected Feasibility Recruited'!A19</f>
        <v>18</v>
      </c>
      <c r="B20" s="144" t="str">
        <f>'Study Overview'!J23</f>
        <v>Dec 202X</v>
      </c>
      <c r="C20" s="161">
        <f>INDEX('Grant Projected recruitment'!C19:BJ19,1,(MATCH('Projected vs Actual by Site'!$C$5,'Grant Projected recruitment'!C$7:BJ$7,0)))</f>
        <v>2</v>
      </c>
      <c r="D20" s="165">
        <f>INDEX('Projected Feasibility Recruited'!C19:BJ19,1,(MATCH('Projected vs Actual by Site'!$C$5,'Projected Feasibility Recruited'!C$7:BJ$7,0)))</f>
        <v>2</v>
      </c>
      <c r="E20" s="166">
        <f>INDEX('Actual Recruitment by Site'!C19:BJ19,1,(MATCH('Projected vs Actual by Site'!$C$5,'Actual Recruitment by Site'!C$7:BJ$7,0)))</f>
        <v>0</v>
      </c>
      <c r="F20" s="167">
        <f>INDEX('Adjusted Projection by Site'!C19:BJ19,1,(MATCH('Projected vs Actual by Site'!$C$5,'Adjusted Projection by Site'!C$7:BJ$7,0)))</f>
        <v>2</v>
      </c>
      <c r="I20" s="7">
        <f t="shared" si="1"/>
        <v>18</v>
      </c>
      <c r="J20" s="144" t="str">
        <f>'Study Overview'!J23</f>
        <v>Dec 202X</v>
      </c>
      <c r="K20" s="158">
        <f t="shared" si="2"/>
        <v>18</v>
      </c>
      <c r="L20" s="162">
        <f t="shared" si="3"/>
        <v>18</v>
      </c>
      <c r="M20" s="163">
        <f t="shared" si="4"/>
        <v>3</v>
      </c>
      <c r="N20" s="164">
        <f t="shared" si="5"/>
        <v>14</v>
      </c>
    </row>
    <row r="21" spans="1:14" x14ac:dyDescent="0.3">
      <c r="A21" s="121">
        <f>'Projected Feasibility Recruited'!A20</f>
        <v>19</v>
      </c>
      <c r="B21" s="144" t="str">
        <f>'Study Overview'!J24</f>
        <v>Jan 202X</v>
      </c>
      <c r="C21" s="161">
        <f>INDEX('Grant Projected recruitment'!C20:BJ20,1,(MATCH('Projected vs Actual by Site'!$C$5,'Grant Projected recruitment'!C$7:BJ$7,0)))</f>
        <v>2</v>
      </c>
      <c r="D21" s="165">
        <f>INDEX('Projected Feasibility Recruited'!C20:BJ20,1,(MATCH('Projected vs Actual by Site'!$C$5,'Projected Feasibility Recruited'!C$7:BJ$7,0)))</f>
        <v>2</v>
      </c>
      <c r="E21" s="166">
        <f>INDEX('Actual Recruitment by Site'!C20:BJ20,1,(MATCH('Projected vs Actual by Site'!$C$5,'Actual Recruitment by Site'!C$7:BJ$7,0)))</f>
        <v>0</v>
      </c>
      <c r="F21" s="167">
        <f>INDEX('Adjusted Projection by Site'!C20:BJ20,1,(MATCH('Projected vs Actual by Site'!$C$5,'Adjusted Projection by Site'!C$7:BJ$7,0)))</f>
        <v>2</v>
      </c>
      <c r="I21" s="7">
        <f t="shared" si="1"/>
        <v>19</v>
      </c>
      <c r="J21" s="144" t="str">
        <f>'Study Overview'!J24</f>
        <v>Jan 202X</v>
      </c>
      <c r="K21" s="158">
        <f t="shared" si="2"/>
        <v>20</v>
      </c>
      <c r="L21" s="162">
        <f t="shared" si="3"/>
        <v>20</v>
      </c>
      <c r="M21" s="163">
        <f t="shared" si="4"/>
        <v>3</v>
      </c>
      <c r="N21" s="164">
        <f t="shared" si="5"/>
        <v>16</v>
      </c>
    </row>
    <row r="22" spans="1:14" x14ac:dyDescent="0.3">
      <c r="A22" s="121">
        <f>'Projected Feasibility Recruited'!A21</f>
        <v>20</v>
      </c>
      <c r="B22" s="144" t="str">
        <f>'Study Overview'!J25</f>
        <v>Feb 202X</v>
      </c>
      <c r="C22" s="161">
        <f>INDEX('Grant Projected recruitment'!C21:BJ21,1,(MATCH('Projected vs Actual by Site'!$C$5,'Grant Projected recruitment'!C$7:BJ$7,0)))</f>
        <v>2</v>
      </c>
      <c r="D22" s="165">
        <f>INDEX('Projected Feasibility Recruited'!C21:BJ21,1,(MATCH('Projected vs Actual by Site'!$C$5,'Projected Feasibility Recruited'!C$7:BJ$7,0)))</f>
        <v>2</v>
      </c>
      <c r="E22" s="166">
        <f>INDEX('Actual Recruitment by Site'!C21:BJ21,1,(MATCH('Projected vs Actual by Site'!$C$5,'Actual Recruitment by Site'!C$7:BJ$7,0)))</f>
        <v>0</v>
      </c>
      <c r="F22" s="167">
        <f>INDEX('Adjusted Projection by Site'!C21:BJ21,1,(MATCH('Projected vs Actual by Site'!$C$5,'Adjusted Projection by Site'!C$7:BJ$7,0)))</f>
        <v>2</v>
      </c>
      <c r="I22" s="7">
        <f t="shared" si="1"/>
        <v>20</v>
      </c>
      <c r="J22" s="144" t="str">
        <f>'Study Overview'!J25</f>
        <v>Feb 202X</v>
      </c>
      <c r="K22" s="158">
        <f t="shared" si="2"/>
        <v>22</v>
      </c>
      <c r="L22" s="162">
        <f t="shared" si="3"/>
        <v>22</v>
      </c>
      <c r="M22" s="163">
        <f t="shared" si="4"/>
        <v>3</v>
      </c>
      <c r="N22" s="164">
        <f t="shared" si="5"/>
        <v>18</v>
      </c>
    </row>
    <row r="23" spans="1:14" x14ac:dyDescent="0.3">
      <c r="A23" s="121">
        <f>'Projected Feasibility Recruited'!A22</f>
        <v>21</v>
      </c>
      <c r="B23" s="144" t="str">
        <f>'Study Overview'!J26</f>
        <v>Mar 202X</v>
      </c>
      <c r="C23" s="161">
        <f>INDEX('Grant Projected recruitment'!C22:BJ22,1,(MATCH('Projected vs Actual by Site'!$C$5,'Grant Projected recruitment'!C$7:BJ$7,0)))</f>
        <v>2</v>
      </c>
      <c r="D23" s="165">
        <f>INDEX('Projected Feasibility Recruited'!C22:BJ22,1,(MATCH('Projected vs Actual by Site'!$C$5,'Projected Feasibility Recruited'!C$7:BJ$7,0)))</f>
        <v>2</v>
      </c>
      <c r="E23" s="166">
        <f>INDEX('Actual Recruitment by Site'!C22:BJ22,1,(MATCH('Projected vs Actual by Site'!$C$5,'Actual Recruitment by Site'!C$7:BJ$7,0)))</f>
        <v>0</v>
      </c>
      <c r="F23" s="167">
        <f>INDEX('Adjusted Projection by Site'!C22:BJ22,1,(MATCH('Projected vs Actual by Site'!$C$5,'Adjusted Projection by Site'!C$7:BJ$7,0)))</f>
        <v>2</v>
      </c>
      <c r="I23" s="7">
        <f t="shared" si="1"/>
        <v>21</v>
      </c>
      <c r="J23" s="144" t="str">
        <f>'Study Overview'!J26</f>
        <v>Mar 202X</v>
      </c>
      <c r="K23" s="158">
        <f t="shared" si="2"/>
        <v>24</v>
      </c>
      <c r="L23" s="162">
        <f t="shared" si="3"/>
        <v>24</v>
      </c>
      <c r="M23" s="163">
        <f t="shared" si="4"/>
        <v>3</v>
      </c>
      <c r="N23" s="164">
        <f t="shared" si="5"/>
        <v>20</v>
      </c>
    </row>
    <row r="24" spans="1:14" x14ac:dyDescent="0.3">
      <c r="A24" s="121">
        <f>'Projected Feasibility Recruited'!A23</f>
        <v>22</v>
      </c>
      <c r="B24" s="144" t="str">
        <f>'Study Overview'!J27</f>
        <v>Apr 202X</v>
      </c>
      <c r="C24" s="161">
        <f>INDEX('Grant Projected recruitment'!C23:BJ23,1,(MATCH('Projected vs Actual by Site'!$C$5,'Grant Projected recruitment'!C$7:BJ$7,0)))</f>
        <v>2</v>
      </c>
      <c r="D24" s="165">
        <f>INDEX('Projected Feasibility Recruited'!C23:BJ23,1,(MATCH('Projected vs Actual by Site'!$C$5,'Projected Feasibility Recruited'!C$7:BJ$7,0)))</f>
        <v>2</v>
      </c>
      <c r="E24" s="166">
        <f>INDEX('Actual Recruitment by Site'!C23:BJ23,1,(MATCH('Projected vs Actual by Site'!$C$5,'Actual Recruitment by Site'!C$7:BJ$7,0)))</f>
        <v>0</v>
      </c>
      <c r="F24" s="167">
        <f>INDEX('Adjusted Projection by Site'!C23:BJ23,1,(MATCH('Projected vs Actual by Site'!$C$5,'Adjusted Projection by Site'!C$7:BJ$7,0)))</f>
        <v>2</v>
      </c>
      <c r="I24" s="7">
        <f t="shared" si="1"/>
        <v>22</v>
      </c>
      <c r="J24" s="144" t="str">
        <f>'Study Overview'!J27</f>
        <v>Apr 202X</v>
      </c>
      <c r="K24" s="158">
        <f t="shared" si="2"/>
        <v>26</v>
      </c>
      <c r="L24" s="162">
        <f t="shared" si="3"/>
        <v>26</v>
      </c>
      <c r="M24" s="163">
        <f t="shared" si="4"/>
        <v>3</v>
      </c>
      <c r="N24" s="164">
        <f t="shared" si="5"/>
        <v>22</v>
      </c>
    </row>
    <row r="25" spans="1:14" x14ac:dyDescent="0.3">
      <c r="A25" s="121">
        <f>'Projected Feasibility Recruited'!A24</f>
        <v>23</v>
      </c>
      <c r="B25" s="144" t="str">
        <f>'Study Overview'!J28</f>
        <v>May 202X</v>
      </c>
      <c r="C25" s="161">
        <f>INDEX('Grant Projected recruitment'!C24:BJ24,1,(MATCH('Projected vs Actual by Site'!$C$5,'Grant Projected recruitment'!C$7:BJ$7,0)))</f>
        <v>2</v>
      </c>
      <c r="D25" s="165">
        <f>INDEX('Projected Feasibility Recruited'!C24:BJ24,1,(MATCH('Projected vs Actual by Site'!$C$5,'Projected Feasibility Recruited'!C$7:BJ$7,0)))</f>
        <v>2</v>
      </c>
      <c r="E25" s="166">
        <f>INDEX('Actual Recruitment by Site'!C24:BJ24,1,(MATCH('Projected vs Actual by Site'!$C$5,'Actual Recruitment by Site'!C$7:BJ$7,0)))</f>
        <v>0</v>
      </c>
      <c r="F25" s="167">
        <f>INDEX('Adjusted Projection by Site'!C24:BJ24,1,(MATCH('Projected vs Actual by Site'!$C$5,'Adjusted Projection by Site'!C$7:BJ$7,0)))</f>
        <v>2</v>
      </c>
      <c r="I25" s="7">
        <f t="shared" si="1"/>
        <v>23</v>
      </c>
      <c r="J25" s="144" t="str">
        <f>'Study Overview'!J28</f>
        <v>May 202X</v>
      </c>
      <c r="K25" s="158">
        <f t="shared" si="2"/>
        <v>28</v>
      </c>
      <c r="L25" s="162">
        <f t="shared" si="3"/>
        <v>28</v>
      </c>
      <c r="M25" s="163">
        <f t="shared" si="4"/>
        <v>3</v>
      </c>
      <c r="N25" s="164">
        <f t="shared" si="5"/>
        <v>24</v>
      </c>
    </row>
    <row r="26" spans="1:14" x14ac:dyDescent="0.3">
      <c r="A26" s="121">
        <f>'Projected Feasibility Recruited'!A25</f>
        <v>24</v>
      </c>
      <c r="B26" s="144" t="str">
        <f>'Study Overview'!J29</f>
        <v>Jun 202X</v>
      </c>
      <c r="C26" s="161">
        <f>INDEX('Grant Projected recruitment'!C25:BJ25,1,(MATCH('Projected vs Actual by Site'!$C$5,'Grant Projected recruitment'!C$7:BJ$7,0)))</f>
        <v>2</v>
      </c>
      <c r="D26" s="165">
        <f>INDEX('Projected Feasibility Recruited'!C25:BJ25,1,(MATCH('Projected vs Actual by Site'!$C$5,'Projected Feasibility Recruited'!C$7:BJ$7,0)))</f>
        <v>2</v>
      </c>
      <c r="E26" s="166">
        <f>INDEX('Actual Recruitment by Site'!C25:BJ25,1,(MATCH('Projected vs Actual by Site'!$C$5,'Actual Recruitment by Site'!C$7:BJ$7,0)))</f>
        <v>0</v>
      </c>
      <c r="F26" s="167">
        <f>INDEX('Adjusted Projection by Site'!C25:BJ25,1,(MATCH('Projected vs Actual by Site'!$C$5,'Adjusted Projection by Site'!C$7:BJ$7,0)))</f>
        <v>2</v>
      </c>
      <c r="I26" s="7">
        <f t="shared" si="1"/>
        <v>24</v>
      </c>
      <c r="J26" s="144" t="str">
        <f>'Study Overview'!J29</f>
        <v>Jun 202X</v>
      </c>
      <c r="K26" s="158">
        <f t="shared" si="2"/>
        <v>30</v>
      </c>
      <c r="L26" s="162">
        <f t="shared" si="3"/>
        <v>30</v>
      </c>
      <c r="M26" s="163">
        <f t="shared" si="4"/>
        <v>3</v>
      </c>
      <c r="N26" s="164">
        <f t="shared" si="5"/>
        <v>26</v>
      </c>
    </row>
    <row r="27" spans="1:14" x14ac:dyDescent="0.3">
      <c r="A27" s="121">
        <f>'Projected Feasibility Recruited'!A26</f>
        <v>25</v>
      </c>
      <c r="B27" s="144" t="str">
        <f>'Study Overview'!J30</f>
        <v>Jul 202X</v>
      </c>
      <c r="C27" s="161">
        <f>INDEX('Grant Projected recruitment'!C26:BJ26,1,(MATCH('Projected vs Actual by Site'!$C$5,'Grant Projected recruitment'!C$7:BJ$7,0)))</f>
        <v>2</v>
      </c>
      <c r="D27" s="165">
        <f>INDEX('Projected Feasibility Recruited'!C26:BJ26,1,(MATCH('Projected vs Actual by Site'!$C$5,'Projected Feasibility Recruited'!C$7:BJ$7,0)))</f>
        <v>2</v>
      </c>
      <c r="E27" s="166">
        <f>INDEX('Actual Recruitment by Site'!C26:BJ26,1,(MATCH('Projected vs Actual by Site'!$C$5,'Actual Recruitment by Site'!C$7:BJ$7,0)))</f>
        <v>0</v>
      </c>
      <c r="F27" s="167">
        <f>INDEX('Adjusted Projection by Site'!C26:BJ26,1,(MATCH('Projected vs Actual by Site'!$C$5,'Adjusted Projection by Site'!C$7:BJ$7,0)))</f>
        <v>2</v>
      </c>
      <c r="I27" s="7">
        <f t="shared" si="1"/>
        <v>25</v>
      </c>
      <c r="J27" s="144" t="str">
        <f>'Study Overview'!J30</f>
        <v>Jul 202X</v>
      </c>
      <c r="K27" s="158">
        <f t="shared" si="2"/>
        <v>32</v>
      </c>
      <c r="L27" s="162">
        <f t="shared" si="3"/>
        <v>32</v>
      </c>
      <c r="M27" s="163">
        <f t="shared" si="4"/>
        <v>3</v>
      </c>
      <c r="N27" s="164">
        <f t="shared" si="5"/>
        <v>28</v>
      </c>
    </row>
    <row r="28" spans="1:14" x14ac:dyDescent="0.3">
      <c r="A28" s="121">
        <f>'Projected Feasibility Recruited'!A27</f>
        <v>26</v>
      </c>
      <c r="B28" s="144" t="str">
        <f>'Study Overview'!J31</f>
        <v>Aug 202X</v>
      </c>
      <c r="C28" s="161">
        <f>INDEX('Grant Projected recruitment'!C27:BJ27,1,(MATCH('Projected vs Actual by Site'!$C$5,'Grant Projected recruitment'!C$7:BJ$7,0)))</f>
        <v>2</v>
      </c>
      <c r="D28" s="165">
        <f>INDEX('Projected Feasibility Recruited'!C27:BJ27,1,(MATCH('Projected vs Actual by Site'!$C$5,'Projected Feasibility Recruited'!C$7:BJ$7,0)))</f>
        <v>2</v>
      </c>
      <c r="E28" s="166">
        <f>INDEX('Actual Recruitment by Site'!C27:BJ27,1,(MATCH('Projected vs Actual by Site'!$C$5,'Actual Recruitment by Site'!C$7:BJ$7,0)))</f>
        <v>0</v>
      </c>
      <c r="F28" s="167">
        <f>INDEX('Adjusted Projection by Site'!C27:BJ27,1,(MATCH('Projected vs Actual by Site'!$C$5,'Adjusted Projection by Site'!C$7:BJ$7,0)))</f>
        <v>2</v>
      </c>
      <c r="I28" s="7">
        <f t="shared" si="1"/>
        <v>26</v>
      </c>
      <c r="J28" s="144" t="str">
        <f>'Study Overview'!J31</f>
        <v>Aug 202X</v>
      </c>
      <c r="K28" s="158">
        <f t="shared" si="2"/>
        <v>34</v>
      </c>
      <c r="L28" s="162">
        <f t="shared" si="3"/>
        <v>34</v>
      </c>
      <c r="M28" s="163">
        <f t="shared" si="4"/>
        <v>3</v>
      </c>
      <c r="N28" s="164">
        <f t="shared" si="5"/>
        <v>30</v>
      </c>
    </row>
    <row r="29" spans="1:14" x14ac:dyDescent="0.3">
      <c r="A29" s="121">
        <f>'Projected Feasibility Recruited'!A28</f>
        <v>27</v>
      </c>
      <c r="B29" s="144" t="str">
        <f>'Study Overview'!J32</f>
        <v>Sep 202X</v>
      </c>
      <c r="C29" s="161">
        <f>INDEX('Grant Projected recruitment'!C28:BJ28,1,(MATCH('Projected vs Actual by Site'!$C$5,'Grant Projected recruitment'!C$7:BJ$7,0)))</f>
        <v>2</v>
      </c>
      <c r="D29" s="165">
        <f>INDEX('Projected Feasibility Recruited'!C28:BJ28,1,(MATCH('Projected vs Actual by Site'!$C$5,'Projected Feasibility Recruited'!C$7:BJ$7,0)))</f>
        <v>2</v>
      </c>
      <c r="E29" s="166">
        <f>INDEX('Actual Recruitment by Site'!C28:BJ28,1,(MATCH('Projected vs Actual by Site'!$C$5,'Actual Recruitment by Site'!C$7:BJ$7,0)))</f>
        <v>0</v>
      </c>
      <c r="F29" s="167">
        <f>INDEX('Adjusted Projection by Site'!C28:BJ28,1,(MATCH('Projected vs Actual by Site'!$C$5,'Adjusted Projection by Site'!C$7:BJ$7,0)))</f>
        <v>2</v>
      </c>
      <c r="I29" s="7">
        <f t="shared" si="1"/>
        <v>27</v>
      </c>
      <c r="J29" s="144" t="str">
        <f>'Study Overview'!J32</f>
        <v>Sep 202X</v>
      </c>
      <c r="K29" s="158">
        <f t="shared" si="2"/>
        <v>36</v>
      </c>
      <c r="L29" s="162">
        <f t="shared" si="3"/>
        <v>36</v>
      </c>
      <c r="M29" s="163">
        <f t="shared" si="4"/>
        <v>3</v>
      </c>
      <c r="N29" s="164">
        <f t="shared" si="5"/>
        <v>32</v>
      </c>
    </row>
    <row r="30" spans="1:14" x14ac:dyDescent="0.3">
      <c r="A30" s="121">
        <f>'Projected Feasibility Recruited'!A29</f>
        <v>28</v>
      </c>
      <c r="B30" s="144" t="str">
        <f>'Study Overview'!J33</f>
        <v>Oct 202X</v>
      </c>
      <c r="C30" s="161">
        <f>INDEX('Grant Projected recruitment'!C29:BJ29,1,(MATCH('Projected vs Actual by Site'!$C$5,'Grant Projected recruitment'!C$7:BJ$7,0)))</f>
        <v>2</v>
      </c>
      <c r="D30" s="165">
        <f>INDEX('Projected Feasibility Recruited'!C29:BJ29,1,(MATCH('Projected vs Actual by Site'!$C$5,'Projected Feasibility Recruited'!C$7:BJ$7,0)))</f>
        <v>2</v>
      </c>
      <c r="E30" s="166">
        <f>INDEX('Actual Recruitment by Site'!C29:BJ29,1,(MATCH('Projected vs Actual by Site'!$C$5,'Actual Recruitment by Site'!C$7:BJ$7,0)))</f>
        <v>0</v>
      </c>
      <c r="F30" s="167">
        <f>INDEX('Adjusted Projection by Site'!C29:BJ29,1,(MATCH('Projected vs Actual by Site'!$C$5,'Adjusted Projection by Site'!C$7:BJ$7,0)))</f>
        <v>2</v>
      </c>
      <c r="I30" s="7">
        <f t="shared" si="1"/>
        <v>28</v>
      </c>
      <c r="J30" s="144" t="str">
        <f>'Study Overview'!J33</f>
        <v>Oct 202X</v>
      </c>
      <c r="K30" s="158">
        <f t="shared" si="2"/>
        <v>38</v>
      </c>
      <c r="L30" s="162">
        <f t="shared" si="3"/>
        <v>38</v>
      </c>
      <c r="M30" s="163">
        <f t="shared" si="4"/>
        <v>3</v>
      </c>
      <c r="N30" s="164">
        <f t="shared" si="5"/>
        <v>34</v>
      </c>
    </row>
    <row r="31" spans="1:14" x14ac:dyDescent="0.3">
      <c r="A31" s="121">
        <f>'Projected Feasibility Recruited'!A30</f>
        <v>29</v>
      </c>
      <c r="B31" s="144" t="str">
        <f>'Study Overview'!J34</f>
        <v>Nov 202X</v>
      </c>
      <c r="C31" s="161">
        <f>INDEX('Grant Projected recruitment'!C30:BJ30,1,(MATCH('Projected vs Actual by Site'!$C$5,'Grant Projected recruitment'!C$7:BJ$7,0)))</f>
        <v>2</v>
      </c>
      <c r="D31" s="165">
        <f>INDEX('Projected Feasibility Recruited'!C30:BJ30,1,(MATCH('Projected vs Actual by Site'!$C$5,'Projected Feasibility Recruited'!C$7:BJ$7,0)))</f>
        <v>2</v>
      </c>
      <c r="E31" s="166">
        <f>INDEX('Actual Recruitment by Site'!C30:BJ30,1,(MATCH('Projected vs Actual by Site'!$C$5,'Actual Recruitment by Site'!C$7:BJ$7,0)))</f>
        <v>0</v>
      </c>
      <c r="F31" s="167">
        <f>INDEX('Adjusted Projection by Site'!C30:BJ30,1,(MATCH('Projected vs Actual by Site'!$C$5,'Adjusted Projection by Site'!C$7:BJ$7,0)))</f>
        <v>2</v>
      </c>
      <c r="I31" s="7">
        <f t="shared" si="1"/>
        <v>29</v>
      </c>
      <c r="J31" s="144" t="str">
        <f>'Study Overview'!J34</f>
        <v>Nov 202X</v>
      </c>
      <c r="K31" s="158">
        <f t="shared" si="2"/>
        <v>40</v>
      </c>
      <c r="L31" s="162">
        <f t="shared" si="3"/>
        <v>40</v>
      </c>
      <c r="M31" s="163">
        <f t="shared" si="4"/>
        <v>3</v>
      </c>
      <c r="N31" s="164">
        <f t="shared" si="5"/>
        <v>36</v>
      </c>
    </row>
    <row r="32" spans="1:14" x14ac:dyDescent="0.3">
      <c r="A32" s="121">
        <f>'Projected Feasibility Recruited'!A31</f>
        <v>30</v>
      </c>
      <c r="B32" s="144" t="str">
        <f>'Study Overview'!J35</f>
        <v>Dec 202X</v>
      </c>
      <c r="C32" s="161">
        <f>INDEX('Grant Projected recruitment'!C31:BJ31,1,(MATCH('Projected vs Actual by Site'!$C$5,'Grant Projected recruitment'!C$7:BJ$7,0)))</f>
        <v>2</v>
      </c>
      <c r="D32" s="165">
        <f>INDEX('Projected Feasibility Recruited'!C31:BJ31,1,(MATCH('Projected vs Actual by Site'!$C$5,'Projected Feasibility Recruited'!C$7:BJ$7,0)))</f>
        <v>2</v>
      </c>
      <c r="E32" s="166">
        <f>INDEX('Actual Recruitment by Site'!C31:BJ31,1,(MATCH('Projected vs Actual by Site'!$C$5,'Actual Recruitment by Site'!C$7:BJ$7,0)))</f>
        <v>0</v>
      </c>
      <c r="F32" s="167">
        <f>INDEX('Adjusted Projection by Site'!C31:BJ31,1,(MATCH('Projected vs Actual by Site'!$C$5,'Adjusted Projection by Site'!C$7:BJ$7,0)))</f>
        <v>2</v>
      </c>
      <c r="I32" s="7">
        <f t="shared" si="1"/>
        <v>30</v>
      </c>
      <c r="J32" s="144" t="str">
        <f>'Study Overview'!J35</f>
        <v>Dec 202X</v>
      </c>
      <c r="K32" s="158">
        <f t="shared" si="2"/>
        <v>42</v>
      </c>
      <c r="L32" s="162">
        <f t="shared" si="3"/>
        <v>42</v>
      </c>
      <c r="M32" s="163">
        <f t="shared" si="4"/>
        <v>3</v>
      </c>
      <c r="N32" s="164">
        <f t="shared" si="5"/>
        <v>38</v>
      </c>
    </row>
    <row r="33" spans="1:14" x14ac:dyDescent="0.3">
      <c r="A33" s="121">
        <f>'Projected Feasibility Recruited'!A32</f>
        <v>31</v>
      </c>
      <c r="B33" s="144" t="str">
        <f>'Study Overview'!J36</f>
        <v>Jan 202X</v>
      </c>
      <c r="C33" s="161">
        <f>INDEX('Grant Projected recruitment'!C32:BJ32,1,(MATCH('Projected vs Actual by Site'!$C$5,'Grant Projected recruitment'!C$7:BJ$7,0)))</f>
        <v>2</v>
      </c>
      <c r="D33" s="165">
        <f>INDEX('Projected Feasibility Recruited'!C32:BJ32,1,(MATCH('Projected vs Actual by Site'!$C$5,'Projected Feasibility Recruited'!C$7:BJ$7,0)))</f>
        <v>2</v>
      </c>
      <c r="E33" s="166">
        <f>INDEX('Actual Recruitment by Site'!C32:BJ32,1,(MATCH('Projected vs Actual by Site'!$C$5,'Actual Recruitment by Site'!C$7:BJ$7,0)))</f>
        <v>0</v>
      </c>
      <c r="F33" s="167">
        <f>INDEX('Adjusted Projection by Site'!C32:BJ32,1,(MATCH('Projected vs Actual by Site'!$C$5,'Adjusted Projection by Site'!C$7:BJ$7,0)))</f>
        <v>2</v>
      </c>
      <c r="I33" s="7">
        <f t="shared" si="1"/>
        <v>31</v>
      </c>
      <c r="J33" s="144" t="str">
        <f>'Study Overview'!J36</f>
        <v>Jan 202X</v>
      </c>
      <c r="K33" s="158">
        <f t="shared" si="2"/>
        <v>44</v>
      </c>
      <c r="L33" s="162">
        <f t="shared" si="3"/>
        <v>44</v>
      </c>
      <c r="M33" s="163">
        <f t="shared" si="4"/>
        <v>3</v>
      </c>
      <c r="N33" s="164">
        <f t="shared" si="5"/>
        <v>40</v>
      </c>
    </row>
    <row r="34" spans="1:14" x14ac:dyDescent="0.3">
      <c r="A34" s="121">
        <f>'Projected Feasibility Recruited'!A33</f>
        <v>32</v>
      </c>
      <c r="B34" s="144" t="str">
        <f>'Study Overview'!J37</f>
        <v>Feb 202X</v>
      </c>
      <c r="C34" s="161">
        <f>INDEX('Grant Projected recruitment'!C33:BJ33,1,(MATCH('Projected vs Actual by Site'!$C$5,'Grant Projected recruitment'!C$7:BJ$7,0)))</f>
        <v>2</v>
      </c>
      <c r="D34" s="165">
        <f>INDEX('Projected Feasibility Recruited'!C33:BJ33,1,(MATCH('Projected vs Actual by Site'!$C$5,'Projected Feasibility Recruited'!C$7:BJ$7,0)))</f>
        <v>2</v>
      </c>
      <c r="E34" s="166">
        <f>INDEX('Actual Recruitment by Site'!C33:BJ33,1,(MATCH('Projected vs Actual by Site'!$C$5,'Actual Recruitment by Site'!C$7:BJ$7,0)))</f>
        <v>0</v>
      </c>
      <c r="F34" s="167">
        <f>INDEX('Adjusted Projection by Site'!C33:BJ33,1,(MATCH('Projected vs Actual by Site'!$C$5,'Adjusted Projection by Site'!C$7:BJ$7,0)))</f>
        <v>2</v>
      </c>
      <c r="I34" s="7">
        <f t="shared" si="1"/>
        <v>32</v>
      </c>
      <c r="J34" s="144" t="str">
        <f>'Study Overview'!J37</f>
        <v>Feb 202X</v>
      </c>
      <c r="K34" s="158">
        <f t="shared" si="2"/>
        <v>46</v>
      </c>
      <c r="L34" s="162">
        <f t="shared" si="3"/>
        <v>46</v>
      </c>
      <c r="M34" s="163">
        <f t="shared" si="4"/>
        <v>3</v>
      </c>
      <c r="N34" s="164">
        <f t="shared" si="5"/>
        <v>42</v>
      </c>
    </row>
    <row r="35" spans="1:14" x14ac:dyDescent="0.3">
      <c r="A35" s="121">
        <f>'Projected Feasibility Recruited'!A34</f>
        <v>33</v>
      </c>
      <c r="B35" s="144" t="str">
        <f>'Study Overview'!J38</f>
        <v>Mar 202X</v>
      </c>
      <c r="C35" s="161">
        <f>INDEX('Grant Projected recruitment'!C34:BJ34,1,(MATCH('Projected vs Actual by Site'!$C$5,'Grant Projected recruitment'!C$7:BJ$7,0)))</f>
        <v>2</v>
      </c>
      <c r="D35" s="165">
        <f>INDEX('Projected Feasibility Recruited'!C34:BJ34,1,(MATCH('Projected vs Actual by Site'!$C$5,'Projected Feasibility Recruited'!C$7:BJ$7,0)))</f>
        <v>2</v>
      </c>
      <c r="E35" s="166">
        <f>INDEX('Actual Recruitment by Site'!C34:BJ34,1,(MATCH('Projected vs Actual by Site'!$C$5,'Actual Recruitment by Site'!C$7:BJ$7,0)))</f>
        <v>0</v>
      </c>
      <c r="F35" s="167">
        <f>INDEX('Adjusted Projection by Site'!C34:BJ34,1,(MATCH('Projected vs Actual by Site'!$C$5,'Adjusted Projection by Site'!C$7:BJ$7,0)))</f>
        <v>2</v>
      </c>
      <c r="I35" s="7">
        <f t="shared" si="1"/>
        <v>33</v>
      </c>
      <c r="J35" s="144" t="str">
        <f>'Study Overview'!J38</f>
        <v>Mar 202X</v>
      </c>
      <c r="K35" s="158">
        <f t="shared" si="2"/>
        <v>48</v>
      </c>
      <c r="L35" s="162">
        <f t="shared" si="3"/>
        <v>48</v>
      </c>
      <c r="M35" s="163">
        <f t="shared" si="4"/>
        <v>3</v>
      </c>
      <c r="N35" s="164">
        <f t="shared" si="5"/>
        <v>44</v>
      </c>
    </row>
    <row r="36" spans="1:14" x14ac:dyDescent="0.3">
      <c r="A36" s="121">
        <f>'Projected Feasibility Recruited'!A35</f>
        <v>34</v>
      </c>
      <c r="B36" s="144" t="str">
        <f>'Study Overview'!J39</f>
        <v>Apr 202X</v>
      </c>
      <c r="C36" s="161">
        <f>INDEX('Grant Projected recruitment'!C35:BJ35,1,(MATCH('Projected vs Actual by Site'!$C$5,'Grant Projected recruitment'!C$7:BJ$7,0)))</f>
        <v>2</v>
      </c>
      <c r="D36" s="165">
        <f>INDEX('Projected Feasibility Recruited'!C35:BJ35,1,(MATCH('Projected vs Actual by Site'!$C$5,'Projected Feasibility Recruited'!C$7:BJ$7,0)))</f>
        <v>2</v>
      </c>
      <c r="E36" s="166">
        <f>INDEX('Actual Recruitment by Site'!C35:BJ35,1,(MATCH('Projected vs Actual by Site'!$C$5,'Actual Recruitment by Site'!C$7:BJ$7,0)))</f>
        <v>0</v>
      </c>
      <c r="F36" s="167">
        <f>INDEX('Adjusted Projection by Site'!C35:BJ35,1,(MATCH('Projected vs Actual by Site'!$C$5,'Adjusted Projection by Site'!C$7:BJ$7,0)))</f>
        <v>2</v>
      </c>
      <c r="I36" s="7">
        <f t="shared" si="1"/>
        <v>34</v>
      </c>
      <c r="J36" s="144" t="str">
        <f>'Study Overview'!J39</f>
        <v>Apr 202X</v>
      </c>
      <c r="K36" s="158">
        <f t="shared" si="2"/>
        <v>50</v>
      </c>
      <c r="L36" s="162">
        <f t="shared" si="3"/>
        <v>50</v>
      </c>
      <c r="M36" s="163">
        <f t="shared" si="4"/>
        <v>3</v>
      </c>
      <c r="N36" s="164">
        <f t="shared" si="5"/>
        <v>46</v>
      </c>
    </row>
    <row r="37" spans="1:14" x14ac:dyDescent="0.3">
      <c r="A37" s="121">
        <f>'Projected Feasibility Recruited'!A36</f>
        <v>35</v>
      </c>
      <c r="B37" s="144" t="str">
        <f>'Study Overview'!J40</f>
        <v>May 202X</v>
      </c>
      <c r="C37" s="161">
        <f>INDEX('Grant Projected recruitment'!C36:BJ36,1,(MATCH('Projected vs Actual by Site'!$C$5,'Grant Projected recruitment'!C$7:BJ$7,0)))</f>
        <v>2</v>
      </c>
      <c r="D37" s="165">
        <f>INDEX('Projected Feasibility Recruited'!C36:BJ36,1,(MATCH('Projected vs Actual by Site'!$C$5,'Projected Feasibility Recruited'!C$7:BJ$7,0)))</f>
        <v>2</v>
      </c>
      <c r="E37" s="166">
        <f>INDEX('Actual Recruitment by Site'!C36:BJ36,1,(MATCH('Projected vs Actual by Site'!$C$5,'Actual Recruitment by Site'!C$7:BJ$7,0)))</f>
        <v>0</v>
      </c>
      <c r="F37" s="167">
        <f>INDEX('Adjusted Projection by Site'!C36:BJ36,1,(MATCH('Projected vs Actual by Site'!$C$5,'Adjusted Projection by Site'!C$7:BJ$7,0)))</f>
        <v>2</v>
      </c>
      <c r="I37" s="7">
        <f t="shared" si="1"/>
        <v>35</v>
      </c>
      <c r="J37" s="144" t="str">
        <f>'Study Overview'!J40</f>
        <v>May 202X</v>
      </c>
      <c r="K37" s="158">
        <f t="shared" si="2"/>
        <v>52</v>
      </c>
      <c r="L37" s="162">
        <f t="shared" si="3"/>
        <v>52</v>
      </c>
      <c r="M37" s="163">
        <f t="shared" si="4"/>
        <v>3</v>
      </c>
      <c r="N37" s="164">
        <f t="shared" si="5"/>
        <v>48</v>
      </c>
    </row>
    <row r="38" spans="1:14" x14ac:dyDescent="0.3">
      <c r="A38" s="121">
        <f>'Projected Feasibility Recruited'!A37</f>
        <v>36</v>
      </c>
      <c r="B38" s="144" t="str">
        <f>'Study Overview'!J41</f>
        <v>Jun 202X</v>
      </c>
      <c r="C38" s="161">
        <f>INDEX('Grant Projected recruitment'!C37:BJ37,1,(MATCH('Projected vs Actual by Site'!$C$5,'Grant Projected recruitment'!C$7:BJ$7,0)))</f>
        <v>2</v>
      </c>
      <c r="D38" s="165">
        <f>INDEX('Projected Feasibility Recruited'!C37:BJ37,1,(MATCH('Projected vs Actual by Site'!$C$5,'Projected Feasibility Recruited'!C$7:BJ$7,0)))</f>
        <v>2</v>
      </c>
      <c r="E38" s="166">
        <f>INDEX('Actual Recruitment by Site'!C37:BJ37,1,(MATCH('Projected vs Actual by Site'!$C$5,'Actual Recruitment by Site'!C$7:BJ$7,0)))</f>
        <v>0</v>
      </c>
      <c r="F38" s="167">
        <f>INDEX('Adjusted Projection by Site'!C37:BJ37,1,(MATCH('Projected vs Actual by Site'!$C$5,'Adjusted Projection by Site'!C$7:BJ$7,0)))</f>
        <v>2</v>
      </c>
      <c r="I38" s="7">
        <f t="shared" si="1"/>
        <v>36</v>
      </c>
      <c r="J38" s="144" t="str">
        <f>'Study Overview'!J41</f>
        <v>Jun 202X</v>
      </c>
      <c r="K38" s="158">
        <f t="shared" si="2"/>
        <v>54</v>
      </c>
      <c r="L38" s="162">
        <f t="shared" si="3"/>
        <v>54</v>
      </c>
      <c r="M38" s="163">
        <f t="shared" si="4"/>
        <v>3</v>
      </c>
      <c r="N38" s="164">
        <f t="shared" si="5"/>
        <v>50</v>
      </c>
    </row>
    <row r="39" spans="1:14" x14ac:dyDescent="0.3">
      <c r="A39" s="121">
        <f>'Projected Feasibility Recruited'!A38</f>
        <v>37</v>
      </c>
      <c r="B39" s="144" t="str">
        <f>'Study Overview'!J42</f>
        <v>Jul 202X</v>
      </c>
      <c r="C39" s="161">
        <f>INDEX('Grant Projected recruitment'!C38:BJ38,1,(MATCH('Projected vs Actual by Site'!$C$5,'Grant Projected recruitment'!C$7:BJ$7,0)))</f>
        <v>2</v>
      </c>
      <c r="D39" s="165">
        <f>INDEX('Projected Feasibility Recruited'!C38:BJ38,1,(MATCH('Projected vs Actual by Site'!$C$5,'Projected Feasibility Recruited'!C$7:BJ$7,0)))</f>
        <v>2</v>
      </c>
      <c r="E39" s="166">
        <f>INDEX('Actual Recruitment by Site'!C38:BJ38,1,(MATCH('Projected vs Actual by Site'!$C$5,'Actual Recruitment by Site'!C$7:BJ$7,0)))</f>
        <v>0</v>
      </c>
      <c r="F39" s="167">
        <f>INDEX('Adjusted Projection by Site'!C38:BJ38,1,(MATCH('Projected vs Actual by Site'!$C$5,'Adjusted Projection by Site'!C$7:BJ$7,0)))</f>
        <v>2</v>
      </c>
      <c r="I39" s="7">
        <f t="shared" si="1"/>
        <v>37</v>
      </c>
      <c r="J39" s="144" t="str">
        <f>'Study Overview'!J42</f>
        <v>Jul 202X</v>
      </c>
      <c r="K39" s="158">
        <f t="shared" si="2"/>
        <v>56</v>
      </c>
      <c r="L39" s="162">
        <f t="shared" si="3"/>
        <v>56</v>
      </c>
      <c r="M39" s="163">
        <f t="shared" si="4"/>
        <v>3</v>
      </c>
      <c r="N39" s="164">
        <f t="shared" si="5"/>
        <v>52</v>
      </c>
    </row>
    <row r="40" spans="1:14" x14ac:dyDescent="0.3">
      <c r="A40" s="121">
        <f>'Projected Feasibility Recruited'!A39</f>
        <v>38</v>
      </c>
      <c r="B40" s="144" t="str">
        <f>'Study Overview'!J43</f>
        <v>Aug 202X</v>
      </c>
      <c r="C40" s="161">
        <f>INDEX('Grant Projected recruitment'!C39:BJ39,1,(MATCH('Projected vs Actual by Site'!$C$5,'Grant Projected recruitment'!C$7:BJ$7,0)))</f>
        <v>2</v>
      </c>
      <c r="D40" s="165">
        <f>INDEX('Projected Feasibility Recruited'!C39:BJ39,1,(MATCH('Projected vs Actual by Site'!$C$5,'Projected Feasibility Recruited'!C$7:BJ$7,0)))</f>
        <v>2</v>
      </c>
      <c r="E40" s="166">
        <f>INDEX('Actual Recruitment by Site'!C39:BJ39,1,(MATCH('Projected vs Actual by Site'!$C$5,'Actual Recruitment by Site'!C$7:BJ$7,0)))</f>
        <v>0</v>
      </c>
      <c r="F40" s="167">
        <f>INDEX('Adjusted Projection by Site'!C39:BJ39,1,(MATCH('Projected vs Actual by Site'!$C$5,'Adjusted Projection by Site'!C$7:BJ$7,0)))</f>
        <v>2</v>
      </c>
      <c r="I40" s="7">
        <f t="shared" si="1"/>
        <v>38</v>
      </c>
      <c r="J40" s="144" t="str">
        <f>'Study Overview'!J43</f>
        <v>Aug 202X</v>
      </c>
      <c r="K40" s="158">
        <f t="shared" si="2"/>
        <v>58</v>
      </c>
      <c r="L40" s="162">
        <f t="shared" si="3"/>
        <v>58</v>
      </c>
      <c r="M40" s="163">
        <f t="shared" si="4"/>
        <v>3</v>
      </c>
      <c r="N40" s="164">
        <f t="shared" si="5"/>
        <v>54</v>
      </c>
    </row>
    <row r="41" spans="1:14" x14ac:dyDescent="0.3">
      <c r="A41" s="121">
        <f>'Projected Feasibility Recruited'!A40</f>
        <v>39</v>
      </c>
      <c r="B41" s="144" t="str">
        <f>'Study Overview'!J44</f>
        <v>Sep 202X</v>
      </c>
      <c r="C41" s="161">
        <f>INDEX('Grant Projected recruitment'!C40:BJ40,1,(MATCH('Projected vs Actual by Site'!$C$5,'Grant Projected recruitment'!C$7:BJ$7,0)))</f>
        <v>0</v>
      </c>
      <c r="D41" s="165">
        <f>INDEX('Projected Feasibility Recruited'!C40:BJ40,1,(MATCH('Projected vs Actual by Site'!$C$5,'Projected Feasibility Recruited'!C$7:BJ$7,0)))</f>
        <v>0</v>
      </c>
      <c r="E41" s="166">
        <f>INDEX('Actual Recruitment by Site'!C40:BJ40,1,(MATCH('Projected vs Actual by Site'!$C$5,'Actual Recruitment by Site'!C$7:BJ$7,0)))</f>
        <v>0</v>
      </c>
      <c r="F41" s="167">
        <f>INDEX('Adjusted Projection by Site'!C40:BJ40,1,(MATCH('Projected vs Actual by Site'!$C$5,'Adjusted Projection by Site'!C$7:BJ$7,0)))</f>
        <v>2</v>
      </c>
      <c r="I41" s="7">
        <f t="shared" si="1"/>
        <v>39</v>
      </c>
      <c r="J41" s="144" t="str">
        <f>'Study Overview'!J44</f>
        <v>Sep 202X</v>
      </c>
      <c r="K41" s="158">
        <f t="shared" si="2"/>
        <v>58</v>
      </c>
      <c r="L41" s="162">
        <f t="shared" si="3"/>
        <v>58</v>
      </c>
      <c r="M41" s="163">
        <f t="shared" si="4"/>
        <v>3</v>
      </c>
      <c r="N41" s="164">
        <f t="shared" si="5"/>
        <v>56</v>
      </c>
    </row>
    <row r="42" spans="1:14" x14ac:dyDescent="0.3">
      <c r="A42" s="121">
        <f>'Projected Feasibility Recruited'!A41</f>
        <v>40</v>
      </c>
      <c r="B42" s="144" t="str">
        <f>'Study Overview'!J45</f>
        <v>Oct 202X</v>
      </c>
      <c r="C42" s="161">
        <f>INDEX('Grant Projected recruitment'!C41:BJ41,1,(MATCH('Projected vs Actual by Site'!$C$5,'Grant Projected recruitment'!C$7:BJ$7,0)))</f>
        <v>0</v>
      </c>
      <c r="D42" s="165">
        <f>INDEX('Projected Feasibility Recruited'!C41:BJ41,1,(MATCH('Projected vs Actual by Site'!$C$5,'Projected Feasibility Recruited'!C$7:BJ$7,0)))</f>
        <v>0</v>
      </c>
      <c r="E42" s="166">
        <f>INDEX('Actual Recruitment by Site'!C41:BJ41,1,(MATCH('Projected vs Actual by Site'!$C$5,'Actual Recruitment by Site'!C$7:BJ$7,0)))</f>
        <v>0</v>
      </c>
      <c r="F42" s="167">
        <f>INDEX('Adjusted Projection by Site'!C41:BJ41,1,(MATCH('Projected vs Actual by Site'!$C$5,'Adjusted Projection by Site'!C$7:BJ$7,0)))</f>
        <v>2</v>
      </c>
      <c r="I42" s="7">
        <f t="shared" si="1"/>
        <v>40</v>
      </c>
      <c r="J42" s="144" t="str">
        <f>'Study Overview'!J45</f>
        <v>Oct 202X</v>
      </c>
      <c r="K42" s="158">
        <f t="shared" si="2"/>
        <v>58</v>
      </c>
      <c r="L42" s="162">
        <f t="shared" si="3"/>
        <v>58</v>
      </c>
      <c r="M42" s="163">
        <f t="shared" si="4"/>
        <v>3</v>
      </c>
      <c r="N42" s="164">
        <f t="shared" si="5"/>
        <v>58</v>
      </c>
    </row>
    <row r="43" spans="1:14" x14ac:dyDescent="0.3">
      <c r="A43" s="121">
        <f>'Projected Feasibility Recruited'!A42</f>
        <v>41</v>
      </c>
      <c r="B43" s="144" t="str">
        <f>'Study Overview'!J46</f>
        <v>Nov 202X</v>
      </c>
      <c r="C43" s="161">
        <f>INDEX('Grant Projected recruitment'!C42:BJ42,1,(MATCH('Projected vs Actual by Site'!$C$5,'Grant Projected recruitment'!C$7:BJ$7,0)))</f>
        <v>0</v>
      </c>
      <c r="D43" s="165">
        <f>INDEX('Projected Feasibility Recruited'!C42:BJ42,1,(MATCH('Projected vs Actual by Site'!$C$5,'Projected Feasibility Recruited'!C$7:BJ$7,0)))</f>
        <v>0</v>
      </c>
      <c r="E43" s="166">
        <f>INDEX('Actual Recruitment by Site'!C42:BJ42,1,(MATCH('Projected vs Actual by Site'!$C$5,'Actual Recruitment by Site'!C$7:BJ$7,0)))</f>
        <v>0</v>
      </c>
      <c r="F43" s="167">
        <f>INDEX('Adjusted Projection by Site'!C42:BJ42,1,(MATCH('Projected vs Actual by Site'!$C$5,'Adjusted Projection by Site'!C$7:BJ$7,0)))</f>
        <v>0</v>
      </c>
      <c r="I43" s="7">
        <f t="shared" si="1"/>
        <v>41</v>
      </c>
      <c r="J43" s="144" t="str">
        <f>'Study Overview'!J46</f>
        <v>Nov 202X</v>
      </c>
      <c r="K43" s="158">
        <f t="shared" si="2"/>
        <v>58</v>
      </c>
      <c r="L43" s="162">
        <f t="shared" si="3"/>
        <v>58</v>
      </c>
      <c r="M43" s="163">
        <f t="shared" si="4"/>
        <v>3</v>
      </c>
      <c r="N43" s="164">
        <f t="shared" si="5"/>
        <v>58</v>
      </c>
    </row>
    <row r="44" spans="1:14" x14ac:dyDescent="0.3">
      <c r="A44" s="121">
        <f>'Projected Feasibility Recruited'!A43</f>
        <v>42</v>
      </c>
      <c r="B44" s="144" t="str">
        <f>'Study Overview'!J47</f>
        <v>Dec 202X</v>
      </c>
      <c r="C44" s="161">
        <f>INDEX('Grant Projected recruitment'!C43:BJ43,1,(MATCH('Projected vs Actual by Site'!$C$5,'Grant Projected recruitment'!C$7:BJ$7,0)))</f>
        <v>0</v>
      </c>
      <c r="D44" s="165">
        <f>INDEX('Projected Feasibility Recruited'!C43:BJ43,1,(MATCH('Projected vs Actual by Site'!$C$5,'Projected Feasibility Recruited'!C$7:BJ$7,0)))</f>
        <v>0</v>
      </c>
      <c r="E44" s="166">
        <f>INDEX('Actual Recruitment by Site'!C43:BJ43,1,(MATCH('Projected vs Actual by Site'!$C$5,'Actual Recruitment by Site'!C$7:BJ$7,0)))</f>
        <v>0</v>
      </c>
      <c r="F44" s="167">
        <f>INDEX('Adjusted Projection by Site'!C43:BJ43,1,(MATCH('Projected vs Actual by Site'!$C$5,'Adjusted Projection by Site'!C$7:BJ$7,0)))</f>
        <v>0</v>
      </c>
      <c r="I44" s="7">
        <f t="shared" si="1"/>
        <v>42</v>
      </c>
      <c r="J44" s="144" t="str">
        <f>'Study Overview'!J47</f>
        <v>Dec 202X</v>
      </c>
      <c r="K44" s="158">
        <f t="shared" si="2"/>
        <v>58</v>
      </c>
      <c r="L44" s="162">
        <f t="shared" si="3"/>
        <v>58</v>
      </c>
      <c r="M44" s="163">
        <f t="shared" si="4"/>
        <v>3</v>
      </c>
      <c r="N44" s="164">
        <f t="shared" si="5"/>
        <v>58</v>
      </c>
    </row>
    <row r="45" spans="1:14" x14ac:dyDescent="0.3">
      <c r="A45" s="121">
        <f>'Projected Feasibility Recruited'!A44</f>
        <v>43</v>
      </c>
      <c r="B45" s="144" t="str">
        <f>'Study Overview'!J48</f>
        <v>Jan 202X</v>
      </c>
      <c r="C45" s="161">
        <f>INDEX('Grant Projected recruitment'!C44:BJ44,1,(MATCH('Projected vs Actual by Site'!$C$5,'Grant Projected recruitment'!C$7:BJ$7,0)))</f>
        <v>0</v>
      </c>
      <c r="D45" s="165">
        <f>INDEX('Projected Feasibility Recruited'!C44:BJ44,1,(MATCH('Projected vs Actual by Site'!$C$5,'Projected Feasibility Recruited'!C$7:BJ$7,0)))</f>
        <v>0</v>
      </c>
      <c r="E45" s="166">
        <f>INDEX('Actual Recruitment by Site'!C44:BJ44,1,(MATCH('Projected vs Actual by Site'!$C$5,'Actual Recruitment by Site'!C$7:BJ$7,0)))</f>
        <v>0</v>
      </c>
      <c r="F45" s="167">
        <f>INDEX('Adjusted Projection by Site'!C44:BJ44,1,(MATCH('Projected vs Actual by Site'!$C$5,'Adjusted Projection by Site'!C$7:BJ$7,0)))</f>
        <v>0</v>
      </c>
      <c r="I45" s="7">
        <f t="shared" si="1"/>
        <v>43</v>
      </c>
      <c r="J45" s="144" t="str">
        <f>'Study Overview'!J48</f>
        <v>Jan 202X</v>
      </c>
      <c r="K45" s="158">
        <f t="shared" si="2"/>
        <v>58</v>
      </c>
      <c r="L45" s="162">
        <f t="shared" si="3"/>
        <v>58</v>
      </c>
      <c r="M45" s="163">
        <f t="shared" si="4"/>
        <v>3</v>
      </c>
      <c r="N45" s="164">
        <f t="shared" si="5"/>
        <v>58</v>
      </c>
    </row>
    <row r="46" spans="1:14" x14ac:dyDescent="0.3">
      <c r="A46" t="s">
        <v>0</v>
      </c>
    </row>
  </sheetData>
  <mergeCells count="4">
    <mergeCell ref="A8:B8"/>
    <mergeCell ref="C7:F7"/>
    <mergeCell ref="I8:J8"/>
    <mergeCell ref="K7:N7"/>
  </mergeCell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'Projected Feasibility Recruited'!$C$7:$BJ$7</xm:f>
          </x14:formula1>
          <xm:sqref>C5:C6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1:BM51"/>
  <sheetViews>
    <sheetView topLeftCell="A7" zoomScale="70" zoomScaleNormal="70" workbookViewId="0">
      <selection activeCell="B51" sqref="B51:C51"/>
    </sheetView>
  </sheetViews>
  <sheetFormatPr defaultRowHeight="14.4" x14ac:dyDescent="0.3"/>
  <cols>
    <col min="2" max="2" width="12.88671875" bestFit="1" customWidth="1"/>
    <col min="3" max="3" width="15.33203125" bestFit="1" customWidth="1"/>
    <col min="4" max="4" width="11.109375" customWidth="1"/>
    <col min="5" max="9" width="11.33203125" bestFit="1" customWidth="1"/>
    <col min="10" max="61" width="11.33203125" customWidth="1"/>
    <col min="62" max="62" width="11.6640625" bestFit="1" customWidth="1"/>
  </cols>
  <sheetData>
    <row r="1" spans="1:65" x14ac:dyDescent="0.3">
      <c r="B1" s="11"/>
      <c r="C1" s="31" t="s">
        <v>132</v>
      </c>
    </row>
    <row r="2" spans="1:65" x14ac:dyDescent="0.3">
      <c r="B2" s="32"/>
      <c r="C2" s="31" t="s">
        <v>133</v>
      </c>
    </row>
    <row r="3" spans="1:65" x14ac:dyDescent="0.3">
      <c r="C3" s="31"/>
    </row>
    <row r="5" spans="1:65" ht="21.6" thickBot="1" x14ac:dyDescent="0.45">
      <c r="C5" s="112" t="str">
        <f>'Study Overview'!$A$2&amp; " Adjusted Extension Recruitment"</f>
        <v>[Trial Name] Adjusted Extension Recruitment</v>
      </c>
    </row>
    <row r="6" spans="1:65" ht="45.75" customHeight="1" thickBot="1" x14ac:dyDescent="0.35">
      <c r="C6" s="41">
        <f>'Projected Feasibility Recruited'!C6</f>
        <v>1</v>
      </c>
      <c r="D6" s="41">
        <f>'Projected Feasibility Recruited'!D6</f>
        <v>2</v>
      </c>
      <c r="E6" s="41">
        <f>'Projected Feasibility Recruited'!E6</f>
        <v>3</v>
      </c>
      <c r="F6" s="41">
        <f>'Projected Feasibility Recruited'!F6</f>
        <v>4</v>
      </c>
      <c r="G6" s="41">
        <f>'Projected Feasibility Recruited'!G6</f>
        <v>5</v>
      </c>
      <c r="H6" s="41" t="str">
        <f>'Projected Feasibility Recruited'!H6</f>
        <v>[Site no}</v>
      </c>
      <c r="I6" s="41" t="str">
        <f>'Projected Feasibility Recruited'!I6</f>
        <v>[Site no}</v>
      </c>
      <c r="J6" s="41" t="str">
        <f>'Projected Feasibility Recruited'!J6</f>
        <v>[Site no}</v>
      </c>
      <c r="K6" s="41" t="str">
        <f>'Projected Feasibility Recruited'!K6</f>
        <v>[Site no}</v>
      </c>
      <c r="L6" s="41" t="str">
        <f>'Projected Feasibility Recruited'!L6</f>
        <v>[Site no}</v>
      </c>
      <c r="M6" s="41" t="str">
        <f>'Projected Feasibility Recruited'!M6</f>
        <v>[Site no}</v>
      </c>
      <c r="N6" s="41" t="str">
        <f>'Projected Feasibility Recruited'!N6</f>
        <v>[Site no}</v>
      </c>
      <c r="O6" s="41" t="str">
        <f>'Projected Feasibility Recruited'!O6</f>
        <v>[Site no}</v>
      </c>
      <c r="P6" s="41" t="str">
        <f>'Projected Feasibility Recruited'!P6</f>
        <v>[Site no}</v>
      </c>
      <c r="Q6" s="41" t="str">
        <f>'Projected Feasibility Recruited'!Q6</f>
        <v>[Site no}</v>
      </c>
      <c r="R6" s="41" t="str">
        <f>'Projected Feasibility Recruited'!R6</f>
        <v>[Site no}</v>
      </c>
      <c r="S6" s="41" t="str">
        <f>'Projected Feasibility Recruited'!S6</f>
        <v>[Site no}</v>
      </c>
      <c r="T6" s="41" t="str">
        <f>'Projected Feasibility Recruited'!T6</f>
        <v>[Site no}</v>
      </c>
      <c r="U6" s="41" t="str">
        <f>'Projected Feasibility Recruited'!U6</f>
        <v>[Site no}</v>
      </c>
      <c r="V6" s="41" t="str">
        <f>'Projected Feasibility Recruited'!V6</f>
        <v>[Site no}</v>
      </c>
      <c r="W6" s="41" t="str">
        <f>'Projected Feasibility Recruited'!W6</f>
        <v>[Site no}</v>
      </c>
      <c r="X6" s="41" t="str">
        <f>'Projected Feasibility Recruited'!X6</f>
        <v>[Site no}</v>
      </c>
      <c r="Y6" s="41" t="str">
        <f>'Projected Feasibility Recruited'!Y6</f>
        <v>[Site no}</v>
      </c>
      <c r="Z6" s="41" t="str">
        <f>'Projected Feasibility Recruited'!Z6</f>
        <v>[Site no}</v>
      </c>
      <c r="AA6" s="41" t="str">
        <f>'Projected Feasibility Recruited'!AA6</f>
        <v>[Site no}</v>
      </c>
      <c r="AB6" s="41" t="str">
        <f>'Projected Feasibility Recruited'!AB6</f>
        <v>[Site no}</v>
      </c>
      <c r="AC6" s="41" t="str">
        <f>'Projected Feasibility Recruited'!AC6</f>
        <v>[Site no}</v>
      </c>
      <c r="AD6" s="41" t="str">
        <f>'Projected Feasibility Recruited'!AD6</f>
        <v>[Site no}</v>
      </c>
      <c r="AE6" s="41" t="str">
        <f>'Projected Feasibility Recruited'!AE6</f>
        <v>[Site no}</v>
      </c>
      <c r="AF6" s="41" t="str">
        <f>'Projected Feasibility Recruited'!AF6</f>
        <v>[Site no}</v>
      </c>
      <c r="AG6" s="41" t="str">
        <f>'Projected Feasibility Recruited'!AG6</f>
        <v>[Site no}</v>
      </c>
      <c r="AH6" s="41" t="str">
        <f>'Projected Feasibility Recruited'!AH6</f>
        <v>[Site no}</v>
      </c>
      <c r="AI6" s="41" t="str">
        <f>'Projected Feasibility Recruited'!AI6</f>
        <v>[Site no}</v>
      </c>
      <c r="AJ6" s="41" t="str">
        <f>'Projected Feasibility Recruited'!AJ6</f>
        <v>[Site no}</v>
      </c>
      <c r="AK6" s="41" t="str">
        <f>'Projected Feasibility Recruited'!AK6</f>
        <v>[Site no}</v>
      </c>
      <c r="AL6" s="41" t="str">
        <f>'Projected Feasibility Recruited'!AL6</f>
        <v>[Site no}</v>
      </c>
      <c r="AM6" s="41" t="str">
        <f>'Projected Feasibility Recruited'!AM6</f>
        <v>[Site no}</v>
      </c>
      <c r="AN6" s="41" t="str">
        <f>'Projected Feasibility Recruited'!AN6</f>
        <v>[Site no}</v>
      </c>
      <c r="AO6" s="41" t="str">
        <f>'Projected Feasibility Recruited'!AO6</f>
        <v>[Site no}</v>
      </c>
      <c r="AP6" s="41" t="str">
        <f>'Projected Feasibility Recruited'!AP6</f>
        <v>[Site no}</v>
      </c>
      <c r="AQ6" s="41" t="str">
        <f>'Projected Feasibility Recruited'!AQ6</f>
        <v>[Site no}</v>
      </c>
      <c r="AR6" s="41" t="str">
        <f>'Projected Feasibility Recruited'!AR6</f>
        <v>[Site no}</v>
      </c>
      <c r="AS6" s="41" t="str">
        <f>'Projected Feasibility Recruited'!AS6</f>
        <v>[Site no}</v>
      </c>
      <c r="AT6" s="41" t="str">
        <f>'Projected Feasibility Recruited'!AT6</f>
        <v>[Site no}</v>
      </c>
      <c r="AU6" s="41" t="str">
        <f>'Projected Feasibility Recruited'!AU6</f>
        <v>[Site no}</v>
      </c>
      <c r="AV6" s="41" t="str">
        <f>'Projected Feasibility Recruited'!AV6</f>
        <v>[Site no}</v>
      </c>
      <c r="AW6" s="41" t="str">
        <f>'Projected Feasibility Recruited'!AW6</f>
        <v>[Site no}</v>
      </c>
      <c r="AX6" s="41" t="str">
        <f>'Projected Feasibility Recruited'!AX6</f>
        <v>[Site no}</v>
      </c>
      <c r="AY6" s="41" t="str">
        <f>'Projected Feasibility Recruited'!AY6</f>
        <v>[Site no}</v>
      </c>
      <c r="AZ6" s="41" t="str">
        <f>'Projected Feasibility Recruited'!AZ6</f>
        <v>[Site no}</v>
      </c>
      <c r="BA6" s="41" t="str">
        <f>'Projected Feasibility Recruited'!BA6</f>
        <v>[Site no}</v>
      </c>
      <c r="BB6" s="41" t="str">
        <f>'Projected Feasibility Recruited'!BB6</f>
        <v>[Site no}</v>
      </c>
      <c r="BC6" s="41" t="str">
        <f>'Projected Feasibility Recruited'!BC6</f>
        <v>[Site no}</v>
      </c>
      <c r="BD6" s="41" t="str">
        <f>'Projected Feasibility Recruited'!BD6</f>
        <v>[Site no}</v>
      </c>
      <c r="BE6" s="41" t="str">
        <f>'Projected Feasibility Recruited'!BE6</f>
        <v>[Site no}</v>
      </c>
      <c r="BF6" s="41" t="str">
        <f>'Projected Feasibility Recruited'!BF6</f>
        <v>[Site no}</v>
      </c>
      <c r="BG6" s="41" t="str">
        <f>'Projected Feasibility Recruited'!BG6</f>
        <v>[Site no}</v>
      </c>
      <c r="BH6" s="41" t="str">
        <f>'Projected Feasibility Recruited'!BH6</f>
        <v>[Site no}</v>
      </c>
      <c r="BI6" s="41" t="str">
        <f>'Projected Feasibility Recruited'!BI6</f>
        <v>[Site no}</v>
      </c>
      <c r="BJ6" s="41" t="str">
        <f>'Projected Feasibility Recruited'!BJ6</f>
        <v>[Site no}</v>
      </c>
    </row>
    <row r="7" spans="1:65" ht="43.8" thickBot="1" x14ac:dyDescent="0.35">
      <c r="A7" s="207" t="s">
        <v>17</v>
      </c>
      <c r="B7" s="208"/>
      <c r="C7" s="116" t="str">
        <f>'Projected Feasibility Recruited'!C7</f>
        <v>Edinburgh (RIE)</v>
      </c>
      <c r="D7" s="153" t="str">
        <f>'Projected Feasibility Recruited'!D7</f>
        <v>Fife</v>
      </c>
      <c r="E7" s="153" t="str">
        <f>'Projected Feasibility Recruited'!E7</f>
        <v>GGC</v>
      </c>
      <c r="F7" s="153" t="str">
        <f>'Projected Feasibility Recruited'!F7</f>
        <v>Aberdeen</v>
      </c>
      <c r="G7" s="153" t="str">
        <f>'Projected Feasibility Recruited'!G7</f>
        <v>Inverness</v>
      </c>
      <c r="H7" s="153" t="str">
        <f>'Projected Feasibility Recruited'!H7</f>
        <v>[Site name]</v>
      </c>
      <c r="I7" s="153" t="str">
        <f>'Projected Feasibility Recruited'!I7</f>
        <v>[Site name]</v>
      </c>
      <c r="J7" s="153" t="str">
        <f>'Projected Feasibility Recruited'!J7</f>
        <v>[Site name]</v>
      </c>
      <c r="K7" s="153" t="str">
        <f>'Projected Feasibility Recruited'!K7</f>
        <v>[Site name]</v>
      </c>
      <c r="L7" s="153" t="str">
        <f>'Projected Feasibility Recruited'!L7</f>
        <v>[Site name]</v>
      </c>
      <c r="M7" s="153" t="str">
        <f>'Projected Feasibility Recruited'!M7</f>
        <v>[Site name]</v>
      </c>
      <c r="N7" s="153" t="str">
        <f>'Projected Feasibility Recruited'!N7</f>
        <v>[Site name]</v>
      </c>
      <c r="O7" s="153" t="str">
        <f>'Projected Feasibility Recruited'!O7</f>
        <v>[Site name]</v>
      </c>
      <c r="P7" s="153" t="str">
        <f>'Projected Feasibility Recruited'!P7</f>
        <v>[Site name]</v>
      </c>
      <c r="Q7" s="153" t="str">
        <f>'Projected Feasibility Recruited'!Q7</f>
        <v>[Site name]</v>
      </c>
      <c r="R7" s="153" t="str">
        <f>'Projected Feasibility Recruited'!R7</f>
        <v>[Site name]</v>
      </c>
      <c r="S7" s="153" t="str">
        <f>'Projected Feasibility Recruited'!S7</f>
        <v>[Site name]</v>
      </c>
      <c r="T7" s="153" t="str">
        <f>'Projected Feasibility Recruited'!T7</f>
        <v>[Site name]</v>
      </c>
      <c r="U7" s="153" t="str">
        <f>'Projected Feasibility Recruited'!U7</f>
        <v>[Site name]</v>
      </c>
      <c r="V7" s="153" t="str">
        <f>'Projected Feasibility Recruited'!V7</f>
        <v>[Site name]</v>
      </c>
      <c r="W7" s="153" t="str">
        <f>'Projected Feasibility Recruited'!W7</f>
        <v>[Site name]</v>
      </c>
      <c r="X7" s="153" t="str">
        <f>'Projected Feasibility Recruited'!X7</f>
        <v>[Site name]</v>
      </c>
      <c r="Y7" s="153" t="str">
        <f>'Projected Feasibility Recruited'!Y7</f>
        <v>[Site name]</v>
      </c>
      <c r="Z7" s="153" t="str">
        <f>'Projected Feasibility Recruited'!Z7</f>
        <v>[Site name]</v>
      </c>
      <c r="AA7" s="153" t="str">
        <f>'Projected Feasibility Recruited'!AA7</f>
        <v>[Site name]</v>
      </c>
      <c r="AB7" s="153" t="str">
        <f>'Projected Feasibility Recruited'!AB7</f>
        <v>[Site name]</v>
      </c>
      <c r="AC7" s="153" t="str">
        <f>'Projected Feasibility Recruited'!AC7</f>
        <v>[Site name]</v>
      </c>
      <c r="AD7" s="153" t="str">
        <f>'Projected Feasibility Recruited'!AD7</f>
        <v>[Site name]</v>
      </c>
      <c r="AE7" s="153" t="str">
        <f>'Projected Feasibility Recruited'!AE7</f>
        <v>[Site name]</v>
      </c>
      <c r="AF7" s="153" t="str">
        <f>'Projected Feasibility Recruited'!AF7</f>
        <v>[Site name]</v>
      </c>
      <c r="AG7" s="153" t="str">
        <f>'Projected Feasibility Recruited'!AG7</f>
        <v>[Site name]</v>
      </c>
      <c r="AH7" s="153" t="str">
        <f>'Projected Feasibility Recruited'!AH7</f>
        <v>[Site name]</v>
      </c>
      <c r="AI7" s="153" t="str">
        <f>'Projected Feasibility Recruited'!AI7</f>
        <v>[Site name]</v>
      </c>
      <c r="AJ7" s="153" t="str">
        <f>'Projected Feasibility Recruited'!AJ7</f>
        <v>[Site name]</v>
      </c>
      <c r="AK7" s="153" t="str">
        <f>'Projected Feasibility Recruited'!AK7</f>
        <v>[Site name]</v>
      </c>
      <c r="AL7" s="153" t="str">
        <f>'Projected Feasibility Recruited'!AL7</f>
        <v>[Site name]</v>
      </c>
      <c r="AM7" s="153" t="str">
        <f>'Projected Feasibility Recruited'!AM7</f>
        <v>[Site name]</v>
      </c>
      <c r="AN7" s="153" t="str">
        <f>'Projected Feasibility Recruited'!AN7</f>
        <v>[Site name]</v>
      </c>
      <c r="AO7" s="153" t="str">
        <f>'Projected Feasibility Recruited'!AO7</f>
        <v>[Site name]</v>
      </c>
      <c r="AP7" s="153" t="str">
        <f>'Projected Feasibility Recruited'!AP7</f>
        <v>[Site name]</v>
      </c>
      <c r="AQ7" s="153" t="str">
        <f>'Projected Feasibility Recruited'!AQ7</f>
        <v>[Site name]</v>
      </c>
      <c r="AR7" s="153" t="str">
        <f>'Projected Feasibility Recruited'!AR7</f>
        <v>[Site name]</v>
      </c>
      <c r="AS7" s="153" t="str">
        <f>'Projected Feasibility Recruited'!AS7</f>
        <v>[Site name]</v>
      </c>
      <c r="AT7" s="153" t="str">
        <f>'Projected Feasibility Recruited'!AT7</f>
        <v>[Site name]</v>
      </c>
      <c r="AU7" s="153" t="str">
        <f>'Projected Feasibility Recruited'!AU7</f>
        <v>[Site name]</v>
      </c>
      <c r="AV7" s="153" t="str">
        <f>'Projected Feasibility Recruited'!AV7</f>
        <v>[Site name]</v>
      </c>
      <c r="AW7" s="153" t="str">
        <f>'Projected Feasibility Recruited'!AW7</f>
        <v>[Site name]</v>
      </c>
      <c r="AX7" s="153" t="str">
        <f>'Projected Feasibility Recruited'!AX7</f>
        <v>[Site name]</v>
      </c>
      <c r="AY7" s="153" t="str">
        <f>'Projected Feasibility Recruited'!AY7</f>
        <v>[Site name]</v>
      </c>
      <c r="AZ7" s="153" t="str">
        <f>'Projected Feasibility Recruited'!AZ7</f>
        <v>[Site name]</v>
      </c>
      <c r="BA7" s="153" t="str">
        <f>'Projected Feasibility Recruited'!BA7</f>
        <v>[Site name]</v>
      </c>
      <c r="BB7" s="153" t="str">
        <f>'Projected Feasibility Recruited'!BB7</f>
        <v>[Site name]</v>
      </c>
      <c r="BC7" s="153" t="str">
        <f>'Projected Feasibility Recruited'!BC7</f>
        <v>[Site name]</v>
      </c>
      <c r="BD7" s="153" t="str">
        <f>'Projected Feasibility Recruited'!BD7</f>
        <v>[Site name]</v>
      </c>
      <c r="BE7" s="153" t="str">
        <f>'Projected Feasibility Recruited'!BE7</f>
        <v>[Site name]</v>
      </c>
      <c r="BF7" s="153" t="str">
        <f>'Projected Feasibility Recruited'!BF7</f>
        <v>[Site name]</v>
      </c>
      <c r="BG7" s="153" t="str">
        <f>'Projected Feasibility Recruited'!BG7</f>
        <v>[Site name]</v>
      </c>
      <c r="BH7" s="153" t="str">
        <f>'Projected Feasibility Recruited'!BH7</f>
        <v>[Site name]</v>
      </c>
      <c r="BI7" s="153" t="str">
        <f>'Projected Feasibility Recruited'!BI7</f>
        <v>[Site name]</v>
      </c>
      <c r="BJ7" s="153" t="str">
        <f>'Projected Feasibility Recruited'!BJ7</f>
        <v>[Site name]</v>
      </c>
      <c r="BK7" s="115" t="s">
        <v>142</v>
      </c>
      <c r="BL7" s="113" t="s">
        <v>143</v>
      </c>
      <c r="BM7" s="113" t="s">
        <v>144</v>
      </c>
    </row>
    <row r="8" spans="1:65" x14ac:dyDescent="0.3">
      <c r="A8" s="118">
        <f>'Study Overview'!H12</f>
        <v>7</v>
      </c>
      <c r="B8" s="144" t="str">
        <f>'Study Overview'!J12</f>
        <v>Jan 202X</v>
      </c>
      <c r="C8" s="43">
        <v>6</v>
      </c>
      <c r="D8" s="43"/>
      <c r="E8" s="43"/>
      <c r="F8" s="43"/>
      <c r="G8" s="43"/>
      <c r="H8" s="43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62">
        <f>SUM(C8:BJ8)</f>
        <v>6</v>
      </c>
      <c r="BL8" s="35">
        <f>BK8</f>
        <v>6</v>
      </c>
      <c r="BM8" s="28">
        <f>BL8/'Study Overview'!$E$2</f>
        <v>0.02</v>
      </c>
    </row>
    <row r="9" spans="1:65" x14ac:dyDescent="0.3">
      <c r="A9" s="118">
        <f>'Study Overview'!H13</f>
        <v>8</v>
      </c>
      <c r="B9" s="144" t="str">
        <f>'Study Overview'!J13</f>
        <v>Feb 202X</v>
      </c>
      <c r="C9" s="43"/>
      <c r="D9" s="43"/>
      <c r="E9" s="43"/>
      <c r="F9" s="43"/>
      <c r="G9" s="43"/>
      <c r="H9" s="43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63">
        <f>SUM(C9:BJ9)</f>
        <v>0</v>
      </c>
      <c r="BL9" s="36">
        <f>BL8+BK9</f>
        <v>6</v>
      </c>
      <c r="BM9" s="28">
        <f>BL9/'Study Overview'!$E$2</f>
        <v>0.02</v>
      </c>
    </row>
    <row r="10" spans="1:65" x14ac:dyDescent="0.3">
      <c r="A10" s="118">
        <f>'Study Overview'!H14</f>
        <v>9</v>
      </c>
      <c r="B10" s="144" t="str">
        <f>'Study Overview'!J14</f>
        <v>Mar 202X</v>
      </c>
      <c r="C10" s="43"/>
      <c r="D10" s="43"/>
      <c r="E10" s="43"/>
      <c r="F10" s="43"/>
      <c r="G10" s="43"/>
      <c r="H10" s="43"/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63">
        <f>SUM(C10:BJ10)</f>
        <v>0</v>
      </c>
      <c r="BL10" s="36">
        <f>BL9+BK10</f>
        <v>6</v>
      </c>
      <c r="BM10" s="28">
        <f>BL10/'Study Overview'!$E$2</f>
        <v>0.02</v>
      </c>
    </row>
    <row r="11" spans="1:65" x14ac:dyDescent="0.3">
      <c r="A11" s="118">
        <f>'Study Overview'!H15</f>
        <v>10</v>
      </c>
      <c r="B11" s="144" t="str">
        <f>'Study Overview'!J15</f>
        <v>Apr 202X</v>
      </c>
      <c r="C11" s="42">
        <v>1</v>
      </c>
      <c r="D11" s="42">
        <v>1</v>
      </c>
      <c r="E11" s="42">
        <v>1</v>
      </c>
      <c r="F11" s="43"/>
      <c r="G11" s="43"/>
      <c r="H11" s="43"/>
      <c r="I11" s="43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63">
        <f>SUM(C11:BJ11)</f>
        <v>3</v>
      </c>
      <c r="BL11" s="36">
        <f t="shared" ref="BL11:BL46" si="0">BL10+BK11</f>
        <v>9</v>
      </c>
      <c r="BM11" s="28">
        <f>BL11/'Study Overview'!$E$2</f>
        <v>0.03</v>
      </c>
    </row>
    <row r="12" spans="1:65" x14ac:dyDescent="0.3">
      <c r="A12" s="118">
        <f>'Study Overview'!H16</f>
        <v>11</v>
      </c>
      <c r="B12" s="144" t="str">
        <f>'Study Overview'!J16</f>
        <v>May 202X</v>
      </c>
      <c r="C12" s="42">
        <v>1</v>
      </c>
      <c r="D12" s="42">
        <v>1</v>
      </c>
      <c r="E12" s="42">
        <v>1</v>
      </c>
      <c r="F12" s="42">
        <v>1</v>
      </c>
      <c r="G12" s="42">
        <v>0</v>
      </c>
      <c r="H12" s="42">
        <v>0</v>
      </c>
      <c r="I12" s="43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63">
        <f>SUM(C12:BJ12)</f>
        <v>4</v>
      </c>
      <c r="BL12" s="36">
        <f t="shared" si="0"/>
        <v>13</v>
      </c>
      <c r="BM12" s="28">
        <f>BL12/'Study Overview'!$E$2</f>
        <v>4.3333333333333335E-2</v>
      </c>
    </row>
    <row r="13" spans="1:65" x14ac:dyDescent="0.3">
      <c r="A13" s="118">
        <f>'Study Overview'!H17</f>
        <v>12</v>
      </c>
      <c r="B13" s="144" t="str">
        <f>'Study Overview'!J17</f>
        <v>Jun 202X</v>
      </c>
      <c r="C13" s="42">
        <v>1</v>
      </c>
      <c r="D13" s="42">
        <v>1</v>
      </c>
      <c r="E13" s="42">
        <v>1</v>
      </c>
      <c r="F13" s="42">
        <v>1</v>
      </c>
      <c r="G13" s="42">
        <v>1</v>
      </c>
      <c r="H13" s="42">
        <v>0</v>
      </c>
      <c r="I13" s="42">
        <v>0</v>
      </c>
      <c r="J13" s="44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63">
        <f t="shared" ref="BK13:BK41" si="1">SUM(C13:AE13)</f>
        <v>5</v>
      </c>
      <c r="BL13" s="36">
        <f t="shared" si="0"/>
        <v>18</v>
      </c>
      <c r="BM13" s="28">
        <f>BL13/'Study Overview'!$E$2</f>
        <v>0.06</v>
      </c>
    </row>
    <row r="14" spans="1:65" x14ac:dyDescent="0.3">
      <c r="A14" s="118">
        <f>'Study Overview'!H18</f>
        <v>13</v>
      </c>
      <c r="B14" s="144" t="str">
        <f>'Study Overview'!J18</f>
        <v>Jul 202X</v>
      </c>
      <c r="C14" s="42">
        <v>1</v>
      </c>
      <c r="D14" s="42">
        <v>1</v>
      </c>
      <c r="E14" s="42">
        <v>1</v>
      </c>
      <c r="F14" s="42">
        <v>1</v>
      </c>
      <c r="G14" s="42">
        <v>1</v>
      </c>
      <c r="H14" s="42">
        <v>1</v>
      </c>
      <c r="I14" s="42">
        <v>1</v>
      </c>
      <c r="J14" s="42">
        <v>0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63">
        <f t="shared" si="1"/>
        <v>7</v>
      </c>
      <c r="BL14" s="36">
        <f t="shared" si="0"/>
        <v>25</v>
      </c>
      <c r="BM14" s="28">
        <f>BL14/'Study Overview'!$E$2</f>
        <v>8.3333333333333329E-2</v>
      </c>
    </row>
    <row r="15" spans="1:65" x14ac:dyDescent="0.3">
      <c r="A15" s="118">
        <f>'Study Overview'!H19</f>
        <v>14</v>
      </c>
      <c r="B15" s="144" t="str">
        <f>'Study Overview'!J19</f>
        <v>Aug 202X</v>
      </c>
      <c r="C15" s="42">
        <v>2</v>
      </c>
      <c r="D15" s="42">
        <v>2</v>
      </c>
      <c r="E15" s="42">
        <v>1</v>
      </c>
      <c r="F15" s="42">
        <v>1</v>
      </c>
      <c r="G15" s="42">
        <v>1</v>
      </c>
      <c r="H15" s="42">
        <v>0</v>
      </c>
      <c r="I15" s="42">
        <v>1</v>
      </c>
      <c r="J15" s="42">
        <v>0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63">
        <f t="shared" si="1"/>
        <v>8</v>
      </c>
      <c r="BL15" s="36">
        <f t="shared" si="0"/>
        <v>33</v>
      </c>
      <c r="BM15" s="28">
        <f>BL15/'Study Overview'!$E$2</f>
        <v>0.11</v>
      </c>
    </row>
    <row r="16" spans="1:65" x14ac:dyDescent="0.3">
      <c r="A16" s="118">
        <f>'Study Overview'!H20</f>
        <v>15</v>
      </c>
      <c r="B16" s="144" t="str">
        <f>'Study Overview'!J20</f>
        <v>Sep 202X</v>
      </c>
      <c r="C16" s="42">
        <v>2</v>
      </c>
      <c r="D16" s="42">
        <v>2</v>
      </c>
      <c r="E16" s="42">
        <v>2</v>
      </c>
      <c r="F16" s="42">
        <v>2</v>
      </c>
      <c r="G16" s="42">
        <v>1</v>
      </c>
      <c r="H16" s="42">
        <v>1</v>
      </c>
      <c r="I16" s="42">
        <v>0</v>
      </c>
      <c r="J16" s="42">
        <v>1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63">
        <f t="shared" si="1"/>
        <v>11</v>
      </c>
      <c r="BL16" s="36">
        <f t="shared" si="0"/>
        <v>44</v>
      </c>
      <c r="BM16" s="28">
        <f>BL16/'Study Overview'!$E$2</f>
        <v>0.14666666666666667</v>
      </c>
    </row>
    <row r="17" spans="1:65" x14ac:dyDescent="0.3">
      <c r="A17" s="118">
        <f>'Study Overview'!H21</f>
        <v>16</v>
      </c>
      <c r="B17" s="144" t="str">
        <f>'Study Overview'!J21</f>
        <v>Oct 202X</v>
      </c>
      <c r="C17" s="42">
        <v>2</v>
      </c>
      <c r="D17" s="42">
        <v>2</v>
      </c>
      <c r="E17" s="42">
        <v>2</v>
      </c>
      <c r="F17" s="42">
        <v>2</v>
      </c>
      <c r="G17" s="42">
        <v>1</v>
      </c>
      <c r="H17" s="42">
        <v>0</v>
      </c>
      <c r="I17" s="42">
        <v>1</v>
      </c>
      <c r="J17" s="42">
        <v>0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63">
        <f t="shared" si="1"/>
        <v>10</v>
      </c>
      <c r="BL17" s="36">
        <f t="shared" si="0"/>
        <v>54</v>
      </c>
      <c r="BM17" s="28">
        <f>BL17/'Study Overview'!$E$2</f>
        <v>0.18</v>
      </c>
    </row>
    <row r="18" spans="1:65" x14ac:dyDescent="0.3">
      <c r="A18" s="118">
        <f>'Study Overview'!H22</f>
        <v>17</v>
      </c>
      <c r="B18" s="144" t="str">
        <f>'Study Overview'!J22</f>
        <v>Nov 202X</v>
      </c>
      <c r="C18" s="42">
        <v>2</v>
      </c>
      <c r="D18" s="42">
        <v>2</v>
      </c>
      <c r="E18" s="42">
        <v>2</v>
      </c>
      <c r="F18" s="42">
        <v>2</v>
      </c>
      <c r="G18" s="42">
        <v>1</v>
      </c>
      <c r="H18" s="42">
        <v>1</v>
      </c>
      <c r="I18" s="42">
        <v>0</v>
      </c>
      <c r="J18" s="42">
        <v>1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63">
        <f t="shared" si="1"/>
        <v>11</v>
      </c>
      <c r="BL18" s="36">
        <f t="shared" si="0"/>
        <v>65</v>
      </c>
      <c r="BM18" s="28">
        <f>BL18/'Study Overview'!$E$2</f>
        <v>0.21666666666666667</v>
      </c>
    </row>
    <row r="19" spans="1:65" x14ac:dyDescent="0.3">
      <c r="A19" s="118">
        <f>'Study Overview'!H23</f>
        <v>18</v>
      </c>
      <c r="B19" s="144" t="str">
        <f>'Study Overview'!J23</f>
        <v>Dec 202X</v>
      </c>
      <c r="C19" s="42">
        <v>2</v>
      </c>
      <c r="D19" s="42">
        <v>2</v>
      </c>
      <c r="E19" s="42">
        <v>2</v>
      </c>
      <c r="F19" s="42">
        <v>2</v>
      </c>
      <c r="G19" s="42">
        <v>1</v>
      </c>
      <c r="H19" s="42">
        <v>0</v>
      </c>
      <c r="I19" s="42">
        <v>1</v>
      </c>
      <c r="J19" s="42">
        <v>0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63">
        <f t="shared" si="1"/>
        <v>10</v>
      </c>
      <c r="BL19" s="36">
        <f t="shared" si="0"/>
        <v>75</v>
      </c>
      <c r="BM19" s="28">
        <f>BL19/'Study Overview'!$E$2</f>
        <v>0.25</v>
      </c>
    </row>
    <row r="20" spans="1:65" x14ac:dyDescent="0.3">
      <c r="A20" s="118">
        <f>'Study Overview'!H24</f>
        <v>19</v>
      </c>
      <c r="B20" s="144" t="str">
        <f>'Study Overview'!J24</f>
        <v>Jan 202X</v>
      </c>
      <c r="C20" s="42">
        <v>2</v>
      </c>
      <c r="D20" s="42">
        <v>2</v>
      </c>
      <c r="E20" s="42">
        <v>2</v>
      </c>
      <c r="F20" s="42">
        <v>2</v>
      </c>
      <c r="G20" s="42">
        <v>1</v>
      </c>
      <c r="H20" s="42">
        <v>1</v>
      </c>
      <c r="I20" s="42">
        <v>0</v>
      </c>
      <c r="J20" s="42">
        <v>1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63">
        <f t="shared" si="1"/>
        <v>11</v>
      </c>
      <c r="BL20" s="36">
        <f t="shared" si="0"/>
        <v>86</v>
      </c>
      <c r="BM20" s="28">
        <f>BL20/'Study Overview'!$E$2</f>
        <v>0.28666666666666668</v>
      </c>
    </row>
    <row r="21" spans="1:65" x14ac:dyDescent="0.3">
      <c r="A21" s="118">
        <f>'Study Overview'!H25</f>
        <v>20</v>
      </c>
      <c r="B21" s="144" t="str">
        <f>'Study Overview'!J25</f>
        <v>Feb 202X</v>
      </c>
      <c r="C21" s="42">
        <v>2</v>
      </c>
      <c r="D21" s="42">
        <v>2</v>
      </c>
      <c r="E21" s="42">
        <v>2</v>
      </c>
      <c r="F21" s="42">
        <v>2</v>
      </c>
      <c r="G21" s="42">
        <v>1</v>
      </c>
      <c r="H21" s="42">
        <v>1</v>
      </c>
      <c r="I21" s="42">
        <v>1</v>
      </c>
      <c r="J21" s="42">
        <v>1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63">
        <f t="shared" si="1"/>
        <v>12</v>
      </c>
      <c r="BL21" s="36">
        <f t="shared" si="0"/>
        <v>98</v>
      </c>
      <c r="BM21" s="28">
        <f>BL21/'Study Overview'!$E$2</f>
        <v>0.32666666666666666</v>
      </c>
    </row>
    <row r="22" spans="1:65" x14ac:dyDescent="0.3">
      <c r="A22" s="118">
        <f>'Study Overview'!H26</f>
        <v>21</v>
      </c>
      <c r="B22" s="144" t="str">
        <f>'Study Overview'!J26</f>
        <v>Mar 202X</v>
      </c>
      <c r="C22" s="42">
        <v>2</v>
      </c>
      <c r="D22" s="42">
        <v>2</v>
      </c>
      <c r="E22" s="42">
        <v>2</v>
      </c>
      <c r="F22" s="42">
        <v>2</v>
      </c>
      <c r="G22" s="42">
        <v>1</v>
      </c>
      <c r="H22" s="42">
        <v>0</v>
      </c>
      <c r="I22" s="42">
        <v>0</v>
      </c>
      <c r="J22" s="42">
        <v>0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63">
        <f t="shared" si="1"/>
        <v>9</v>
      </c>
      <c r="BL22" s="36">
        <f t="shared" si="0"/>
        <v>107</v>
      </c>
      <c r="BM22" s="28">
        <f>BL22/'Study Overview'!$E$2</f>
        <v>0.35666666666666669</v>
      </c>
    </row>
    <row r="23" spans="1:65" x14ac:dyDescent="0.3">
      <c r="A23" s="118">
        <f>'Study Overview'!H27</f>
        <v>22</v>
      </c>
      <c r="B23" s="144" t="str">
        <f>'Study Overview'!J27</f>
        <v>Apr 202X</v>
      </c>
      <c r="C23" s="42">
        <v>2</v>
      </c>
      <c r="D23" s="42">
        <v>2</v>
      </c>
      <c r="E23" s="42">
        <v>2</v>
      </c>
      <c r="F23" s="42">
        <v>2</v>
      </c>
      <c r="G23" s="42">
        <v>1</v>
      </c>
      <c r="H23" s="42">
        <v>1</v>
      </c>
      <c r="I23" s="42">
        <v>1</v>
      </c>
      <c r="J23" s="42">
        <v>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63">
        <f t="shared" si="1"/>
        <v>12</v>
      </c>
      <c r="BL23" s="36">
        <f t="shared" si="0"/>
        <v>119</v>
      </c>
      <c r="BM23" s="28">
        <f>BL23/'Study Overview'!$E$2</f>
        <v>0.39666666666666667</v>
      </c>
    </row>
    <row r="24" spans="1:65" x14ac:dyDescent="0.3">
      <c r="A24" s="118">
        <f>'Study Overview'!H28</f>
        <v>23</v>
      </c>
      <c r="B24" s="144" t="str">
        <f>'Study Overview'!J28</f>
        <v>May 202X</v>
      </c>
      <c r="C24" s="42">
        <v>2</v>
      </c>
      <c r="D24" s="42">
        <v>2</v>
      </c>
      <c r="E24" s="42">
        <v>2</v>
      </c>
      <c r="F24" s="42">
        <v>2</v>
      </c>
      <c r="G24" s="42">
        <v>1</v>
      </c>
      <c r="H24" s="42">
        <v>1</v>
      </c>
      <c r="I24" s="42">
        <v>1</v>
      </c>
      <c r="J24" s="42">
        <v>1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63">
        <f t="shared" si="1"/>
        <v>12</v>
      </c>
      <c r="BL24" s="36">
        <f t="shared" si="0"/>
        <v>131</v>
      </c>
      <c r="BM24" s="28">
        <f>BL24/'Study Overview'!$E$2</f>
        <v>0.43666666666666665</v>
      </c>
    </row>
    <row r="25" spans="1:65" x14ac:dyDescent="0.3">
      <c r="A25" s="118">
        <f>'Study Overview'!H29</f>
        <v>24</v>
      </c>
      <c r="B25" s="144" t="str">
        <f>'Study Overview'!J29</f>
        <v>Jun 202X</v>
      </c>
      <c r="C25" s="42">
        <v>2</v>
      </c>
      <c r="D25" s="42">
        <v>2</v>
      </c>
      <c r="E25" s="42">
        <v>2</v>
      </c>
      <c r="F25" s="42">
        <v>2</v>
      </c>
      <c r="G25" s="42">
        <v>1</v>
      </c>
      <c r="H25" s="42">
        <v>0</v>
      </c>
      <c r="I25" s="42">
        <v>1</v>
      </c>
      <c r="J25" s="42">
        <v>0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63">
        <f t="shared" si="1"/>
        <v>10</v>
      </c>
      <c r="BL25" s="36">
        <f t="shared" si="0"/>
        <v>141</v>
      </c>
      <c r="BM25" s="28">
        <f>BL25/'Study Overview'!$E$2</f>
        <v>0.47</v>
      </c>
    </row>
    <row r="26" spans="1:65" x14ac:dyDescent="0.3">
      <c r="A26" s="118">
        <f>'Study Overview'!H30</f>
        <v>25</v>
      </c>
      <c r="B26" s="144" t="str">
        <f>'Study Overview'!J30</f>
        <v>Jul 202X</v>
      </c>
      <c r="C26" s="42">
        <v>2</v>
      </c>
      <c r="D26" s="42">
        <v>2</v>
      </c>
      <c r="E26" s="42">
        <v>2</v>
      </c>
      <c r="F26" s="42">
        <v>2</v>
      </c>
      <c r="G26" s="42">
        <v>1</v>
      </c>
      <c r="H26" s="42">
        <v>1</v>
      </c>
      <c r="I26" s="42">
        <v>0</v>
      </c>
      <c r="J26" s="42">
        <v>1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63">
        <f t="shared" si="1"/>
        <v>11</v>
      </c>
      <c r="BL26" s="36">
        <f t="shared" si="0"/>
        <v>152</v>
      </c>
      <c r="BM26" s="28">
        <f>BL26/'Study Overview'!$E$2</f>
        <v>0.50666666666666671</v>
      </c>
    </row>
    <row r="27" spans="1:65" x14ac:dyDescent="0.3">
      <c r="A27" s="118">
        <f>'Study Overview'!H31</f>
        <v>26</v>
      </c>
      <c r="B27" s="144" t="str">
        <f>'Study Overview'!J31</f>
        <v>Aug 202X</v>
      </c>
      <c r="C27" s="42">
        <v>2</v>
      </c>
      <c r="D27" s="42">
        <v>2</v>
      </c>
      <c r="E27" s="42">
        <v>2</v>
      </c>
      <c r="F27" s="42">
        <v>2</v>
      </c>
      <c r="G27" s="42">
        <v>1</v>
      </c>
      <c r="H27" s="42">
        <v>0</v>
      </c>
      <c r="I27" s="42">
        <v>1</v>
      </c>
      <c r="J27" s="42">
        <v>0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63">
        <f t="shared" si="1"/>
        <v>10</v>
      </c>
      <c r="BL27" s="36">
        <f t="shared" si="0"/>
        <v>162</v>
      </c>
      <c r="BM27" s="28">
        <f>BL27/'Study Overview'!$E$2</f>
        <v>0.54</v>
      </c>
    </row>
    <row r="28" spans="1:65" x14ac:dyDescent="0.3">
      <c r="A28" s="118">
        <f>'Study Overview'!H32</f>
        <v>27</v>
      </c>
      <c r="B28" s="144" t="str">
        <f>'Study Overview'!J32</f>
        <v>Sep 202X</v>
      </c>
      <c r="C28" s="42">
        <v>2</v>
      </c>
      <c r="D28" s="42">
        <v>2</v>
      </c>
      <c r="E28" s="42">
        <v>2</v>
      </c>
      <c r="F28" s="42">
        <v>2</v>
      </c>
      <c r="G28" s="42">
        <v>1</v>
      </c>
      <c r="H28" s="42">
        <v>0</v>
      </c>
      <c r="I28" s="42">
        <v>0</v>
      </c>
      <c r="J28" s="42">
        <v>0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63">
        <f t="shared" si="1"/>
        <v>9</v>
      </c>
      <c r="BL28" s="36">
        <f t="shared" si="0"/>
        <v>171</v>
      </c>
      <c r="BM28" s="28">
        <f>BL28/'Study Overview'!$E$2</f>
        <v>0.56999999999999995</v>
      </c>
    </row>
    <row r="29" spans="1:65" x14ac:dyDescent="0.3">
      <c r="A29" s="118">
        <f>'Study Overview'!H33</f>
        <v>28</v>
      </c>
      <c r="B29" s="144" t="str">
        <f>'Study Overview'!J33</f>
        <v>Oct 202X</v>
      </c>
      <c r="C29" s="42">
        <v>2</v>
      </c>
      <c r="D29" s="42">
        <v>2</v>
      </c>
      <c r="E29" s="42">
        <v>2</v>
      </c>
      <c r="F29" s="42">
        <v>2</v>
      </c>
      <c r="G29" s="42">
        <v>0</v>
      </c>
      <c r="H29" s="42">
        <v>0</v>
      </c>
      <c r="I29" s="42">
        <v>0</v>
      </c>
      <c r="J29" s="42">
        <v>0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63">
        <f t="shared" si="1"/>
        <v>8</v>
      </c>
      <c r="BL29" s="36">
        <f t="shared" si="0"/>
        <v>179</v>
      </c>
      <c r="BM29" s="28">
        <f>BL29/'Study Overview'!$E$2</f>
        <v>0.59666666666666668</v>
      </c>
    </row>
    <row r="30" spans="1:65" x14ac:dyDescent="0.3">
      <c r="A30" s="118">
        <f>'Study Overview'!H34</f>
        <v>29</v>
      </c>
      <c r="B30" s="144" t="str">
        <f>'Study Overview'!J34</f>
        <v>Nov 202X</v>
      </c>
      <c r="C30" s="42">
        <v>2</v>
      </c>
      <c r="D30" s="42">
        <v>2</v>
      </c>
      <c r="E30" s="42">
        <v>2</v>
      </c>
      <c r="F30" s="42">
        <v>2</v>
      </c>
      <c r="G30" s="42">
        <v>1</v>
      </c>
      <c r="H30" s="42">
        <v>0</v>
      </c>
      <c r="I30" s="42">
        <v>0</v>
      </c>
      <c r="J30" s="42">
        <v>0</v>
      </c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63">
        <f t="shared" si="1"/>
        <v>9</v>
      </c>
      <c r="BL30" s="36">
        <f t="shared" si="0"/>
        <v>188</v>
      </c>
      <c r="BM30" s="28">
        <f>BL30/'Study Overview'!$E$2</f>
        <v>0.62666666666666671</v>
      </c>
    </row>
    <row r="31" spans="1:65" x14ac:dyDescent="0.3">
      <c r="A31" s="118">
        <f>'Study Overview'!H35</f>
        <v>30</v>
      </c>
      <c r="B31" s="144" t="str">
        <f>'Study Overview'!J35</f>
        <v>Dec 202X</v>
      </c>
      <c r="C31" s="42">
        <v>2</v>
      </c>
      <c r="D31" s="42">
        <v>2</v>
      </c>
      <c r="E31" s="42">
        <v>2</v>
      </c>
      <c r="F31" s="42">
        <v>2</v>
      </c>
      <c r="G31" s="42">
        <v>1</v>
      </c>
      <c r="H31" s="42">
        <v>1</v>
      </c>
      <c r="I31" s="42">
        <v>1</v>
      </c>
      <c r="J31" s="42">
        <v>1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63">
        <f t="shared" si="1"/>
        <v>12</v>
      </c>
      <c r="BL31" s="36">
        <f t="shared" si="0"/>
        <v>200</v>
      </c>
      <c r="BM31" s="28">
        <f>BL31/'Study Overview'!$E$2</f>
        <v>0.66666666666666663</v>
      </c>
    </row>
    <row r="32" spans="1:65" x14ac:dyDescent="0.3">
      <c r="A32" s="118">
        <f>'Study Overview'!H36</f>
        <v>31</v>
      </c>
      <c r="B32" s="144" t="str">
        <f>'Study Overview'!J36</f>
        <v>Jan 202X</v>
      </c>
      <c r="C32" s="42">
        <v>2</v>
      </c>
      <c r="D32" s="42">
        <v>2</v>
      </c>
      <c r="E32" s="42">
        <v>2</v>
      </c>
      <c r="F32" s="42">
        <v>2</v>
      </c>
      <c r="G32" s="42">
        <v>1</v>
      </c>
      <c r="H32" s="42">
        <v>1</v>
      </c>
      <c r="I32" s="42">
        <v>1</v>
      </c>
      <c r="J32" s="42">
        <v>1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63">
        <f t="shared" si="1"/>
        <v>12</v>
      </c>
      <c r="BL32" s="36">
        <f t="shared" si="0"/>
        <v>212</v>
      </c>
      <c r="BM32" s="28">
        <f>BL32/'Study Overview'!$E$2</f>
        <v>0.70666666666666667</v>
      </c>
    </row>
    <row r="33" spans="1:65" x14ac:dyDescent="0.3">
      <c r="A33" s="118">
        <f>'Study Overview'!H37</f>
        <v>32</v>
      </c>
      <c r="B33" s="144" t="str">
        <f>'Study Overview'!J37</f>
        <v>Feb 202X</v>
      </c>
      <c r="C33" s="42">
        <v>2</v>
      </c>
      <c r="D33" s="42">
        <v>2</v>
      </c>
      <c r="E33" s="42">
        <v>2</v>
      </c>
      <c r="F33" s="42">
        <v>2</v>
      </c>
      <c r="G33" s="42">
        <v>1</v>
      </c>
      <c r="H33" s="42">
        <v>1</v>
      </c>
      <c r="I33" s="42">
        <v>1</v>
      </c>
      <c r="J33" s="42">
        <v>1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63">
        <f t="shared" si="1"/>
        <v>12</v>
      </c>
      <c r="BL33" s="36">
        <f t="shared" si="0"/>
        <v>224</v>
      </c>
      <c r="BM33" s="28">
        <f>BL33/'Study Overview'!$E$2</f>
        <v>0.7466666666666667</v>
      </c>
    </row>
    <row r="34" spans="1:65" x14ac:dyDescent="0.3">
      <c r="A34" s="118">
        <f>'Study Overview'!H38</f>
        <v>33</v>
      </c>
      <c r="B34" s="144" t="str">
        <f>'Study Overview'!J38</f>
        <v>Mar 202X</v>
      </c>
      <c r="C34" s="42">
        <v>2</v>
      </c>
      <c r="D34" s="42">
        <v>2</v>
      </c>
      <c r="E34" s="42">
        <v>2</v>
      </c>
      <c r="F34" s="42">
        <v>2</v>
      </c>
      <c r="G34" s="42">
        <v>1</v>
      </c>
      <c r="H34" s="42">
        <v>0</v>
      </c>
      <c r="I34" s="42">
        <v>0</v>
      </c>
      <c r="J34" s="42">
        <v>0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63">
        <f t="shared" si="1"/>
        <v>9</v>
      </c>
      <c r="BL34" s="36">
        <f t="shared" si="0"/>
        <v>233</v>
      </c>
      <c r="BM34" s="28">
        <f>BL34/'Study Overview'!$E$2</f>
        <v>0.77666666666666662</v>
      </c>
    </row>
    <row r="35" spans="1:65" x14ac:dyDescent="0.3">
      <c r="A35" s="118">
        <f>'Study Overview'!H39</f>
        <v>34</v>
      </c>
      <c r="B35" s="144" t="str">
        <f>'Study Overview'!J39</f>
        <v>Apr 202X</v>
      </c>
      <c r="C35" s="42">
        <v>2</v>
      </c>
      <c r="D35" s="42">
        <v>2</v>
      </c>
      <c r="E35" s="42">
        <v>2</v>
      </c>
      <c r="F35" s="42">
        <v>2</v>
      </c>
      <c r="G35" s="42">
        <v>1</v>
      </c>
      <c r="H35" s="42">
        <v>1</v>
      </c>
      <c r="I35" s="42">
        <v>1</v>
      </c>
      <c r="J35" s="42">
        <v>1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63">
        <f t="shared" si="1"/>
        <v>12</v>
      </c>
      <c r="BL35" s="36">
        <f t="shared" si="0"/>
        <v>245</v>
      </c>
      <c r="BM35" s="28">
        <f>BL35/'Study Overview'!$E$2</f>
        <v>0.81666666666666665</v>
      </c>
    </row>
    <row r="36" spans="1:65" x14ac:dyDescent="0.3">
      <c r="A36" s="118">
        <f>'Study Overview'!H40</f>
        <v>35</v>
      </c>
      <c r="B36" s="144" t="str">
        <f>'Study Overview'!J40</f>
        <v>May 202X</v>
      </c>
      <c r="C36" s="42">
        <v>2</v>
      </c>
      <c r="D36" s="42">
        <v>2</v>
      </c>
      <c r="E36" s="42">
        <v>2</v>
      </c>
      <c r="F36" s="42">
        <v>2</v>
      </c>
      <c r="G36" s="42">
        <v>1</v>
      </c>
      <c r="H36" s="42">
        <v>1</v>
      </c>
      <c r="I36" s="42">
        <v>1</v>
      </c>
      <c r="J36" s="42">
        <v>1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63">
        <f t="shared" si="1"/>
        <v>12</v>
      </c>
      <c r="BL36" s="36">
        <f t="shared" si="0"/>
        <v>257</v>
      </c>
      <c r="BM36" s="28">
        <f>BL36/'Study Overview'!$E$2</f>
        <v>0.85666666666666669</v>
      </c>
    </row>
    <row r="37" spans="1:65" x14ac:dyDescent="0.3">
      <c r="A37" s="118">
        <f>'Study Overview'!H41</f>
        <v>36</v>
      </c>
      <c r="B37" s="144" t="str">
        <f>'Study Overview'!J41</f>
        <v>Jun 202X</v>
      </c>
      <c r="C37" s="42">
        <v>2</v>
      </c>
      <c r="D37" s="42">
        <v>2</v>
      </c>
      <c r="E37" s="42">
        <v>2</v>
      </c>
      <c r="F37" s="42">
        <v>2</v>
      </c>
      <c r="G37" s="42">
        <v>1</v>
      </c>
      <c r="H37" s="42">
        <v>1</v>
      </c>
      <c r="I37" s="42">
        <v>1</v>
      </c>
      <c r="J37" s="42">
        <v>1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63">
        <f t="shared" si="1"/>
        <v>12</v>
      </c>
      <c r="BL37" s="36">
        <f t="shared" si="0"/>
        <v>269</v>
      </c>
      <c r="BM37" s="28">
        <f>BL37/'Study Overview'!$E$2</f>
        <v>0.89666666666666661</v>
      </c>
    </row>
    <row r="38" spans="1:65" x14ac:dyDescent="0.3">
      <c r="A38" s="118">
        <f>'Study Overview'!H42</f>
        <v>37</v>
      </c>
      <c r="B38" s="144" t="str">
        <f>'Study Overview'!J42</f>
        <v>Jul 202X</v>
      </c>
      <c r="C38" s="42">
        <v>2</v>
      </c>
      <c r="D38" s="42">
        <v>2</v>
      </c>
      <c r="E38" s="42">
        <v>2</v>
      </c>
      <c r="F38" s="42">
        <v>2</v>
      </c>
      <c r="G38" s="42">
        <v>1</v>
      </c>
      <c r="H38" s="42">
        <v>1</v>
      </c>
      <c r="I38" s="42">
        <v>0</v>
      </c>
      <c r="J38" s="42">
        <v>1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63">
        <f t="shared" si="1"/>
        <v>11</v>
      </c>
      <c r="BL38" s="36">
        <f t="shared" si="0"/>
        <v>280</v>
      </c>
      <c r="BM38" s="28">
        <f>BL38/'Study Overview'!$E$2</f>
        <v>0.93333333333333335</v>
      </c>
    </row>
    <row r="39" spans="1:65" x14ac:dyDescent="0.3">
      <c r="A39" s="118">
        <f>'Study Overview'!H43</f>
        <v>38</v>
      </c>
      <c r="B39" s="144" t="str">
        <f>'Study Overview'!J43</f>
        <v>Aug 202X</v>
      </c>
      <c r="C39" s="42">
        <v>2</v>
      </c>
      <c r="D39" s="42">
        <v>2</v>
      </c>
      <c r="E39" s="42">
        <v>2</v>
      </c>
      <c r="F39" s="42">
        <v>2</v>
      </c>
      <c r="G39" s="42">
        <v>1</v>
      </c>
      <c r="H39" s="42">
        <v>0</v>
      </c>
      <c r="I39" s="42">
        <v>0</v>
      </c>
      <c r="J39" s="42">
        <v>0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63">
        <f t="shared" si="1"/>
        <v>9</v>
      </c>
      <c r="BL39" s="36">
        <f t="shared" si="0"/>
        <v>289</v>
      </c>
      <c r="BM39" s="28">
        <f>BL39/'Study Overview'!$E$2</f>
        <v>0.96333333333333337</v>
      </c>
    </row>
    <row r="40" spans="1:65" x14ac:dyDescent="0.3">
      <c r="A40" s="118">
        <f>'Study Overview'!H44</f>
        <v>39</v>
      </c>
      <c r="B40" s="144" t="str">
        <f>'Study Overview'!J44</f>
        <v>Sep 202X</v>
      </c>
      <c r="C40" s="42">
        <v>2</v>
      </c>
      <c r="D40" s="42">
        <v>2</v>
      </c>
      <c r="E40" s="42">
        <v>2</v>
      </c>
      <c r="F40" s="42">
        <v>2</v>
      </c>
      <c r="G40" s="42">
        <v>1</v>
      </c>
      <c r="H40" s="42">
        <v>0</v>
      </c>
      <c r="I40" s="42">
        <v>0</v>
      </c>
      <c r="J40" s="42">
        <v>0</v>
      </c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63">
        <f t="shared" si="1"/>
        <v>9</v>
      </c>
      <c r="BL40" s="36">
        <f t="shared" si="0"/>
        <v>298</v>
      </c>
      <c r="BM40" s="28">
        <f>BL40/'Study Overview'!$E$2</f>
        <v>0.99333333333333329</v>
      </c>
    </row>
    <row r="41" spans="1:65" x14ac:dyDescent="0.3">
      <c r="A41" s="118">
        <f>'Study Overview'!H45</f>
        <v>40</v>
      </c>
      <c r="B41" s="144" t="str">
        <f>'Study Overview'!J45</f>
        <v>Oct 202X</v>
      </c>
      <c r="C41" s="42">
        <v>2</v>
      </c>
      <c r="D41" s="42">
        <v>2</v>
      </c>
      <c r="E41" s="42">
        <v>2</v>
      </c>
      <c r="F41" s="42">
        <v>2</v>
      </c>
      <c r="G41" s="42">
        <v>0</v>
      </c>
      <c r="H41" s="42">
        <v>0</v>
      </c>
      <c r="I41" s="42">
        <v>0</v>
      </c>
      <c r="J41" s="42">
        <v>0</v>
      </c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63">
        <f t="shared" si="1"/>
        <v>8</v>
      </c>
      <c r="BL41" s="36">
        <f t="shared" si="0"/>
        <v>306</v>
      </c>
      <c r="BM41" s="28">
        <f>BL41/'Study Overview'!$E$2</f>
        <v>1.02</v>
      </c>
    </row>
    <row r="42" spans="1:65" x14ac:dyDescent="0.3">
      <c r="A42" s="118">
        <f>'Study Overview'!H46</f>
        <v>41</v>
      </c>
      <c r="B42" s="144" t="str">
        <f>'Study Overview'!J46</f>
        <v>Nov 202X</v>
      </c>
      <c r="C42" s="42"/>
      <c r="D42" s="42"/>
      <c r="E42" s="42"/>
      <c r="F42" s="42"/>
      <c r="G42" s="42"/>
      <c r="H42" s="42"/>
      <c r="I42" s="42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63">
        <f t="shared" ref="BK42:BK47" si="2">SUM(C42:BJ42)</f>
        <v>0</v>
      </c>
      <c r="BL42" s="36">
        <f t="shared" si="0"/>
        <v>306</v>
      </c>
      <c r="BM42" s="28">
        <f>BL42/'Study Overview'!$E$2</f>
        <v>1.02</v>
      </c>
    </row>
    <row r="43" spans="1:65" x14ac:dyDescent="0.3">
      <c r="A43" s="118">
        <f>'Study Overview'!H47</f>
        <v>42</v>
      </c>
      <c r="B43" s="144" t="str">
        <f>'Study Overview'!J47</f>
        <v>Dec 202X</v>
      </c>
      <c r="C43" s="42"/>
      <c r="D43" s="42"/>
      <c r="E43" s="42"/>
      <c r="F43" s="42"/>
      <c r="G43" s="42"/>
      <c r="H43" s="42"/>
      <c r="I43" s="42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63">
        <f t="shared" si="2"/>
        <v>0</v>
      </c>
      <c r="BL43" s="36">
        <f t="shared" si="0"/>
        <v>306</v>
      </c>
      <c r="BM43" s="28">
        <f>BL43/'Study Overview'!$E$2</f>
        <v>1.02</v>
      </c>
    </row>
    <row r="44" spans="1:65" x14ac:dyDescent="0.3">
      <c r="A44" s="118">
        <f>'Study Overview'!H48</f>
        <v>43</v>
      </c>
      <c r="B44" s="144" t="str">
        <f>'Study Overview'!J48</f>
        <v>Jan 202X</v>
      </c>
      <c r="C44" s="42"/>
      <c r="D44" s="42"/>
      <c r="E44" s="42"/>
      <c r="F44" s="42"/>
      <c r="G44" s="42"/>
      <c r="H44" s="42"/>
      <c r="I44" s="42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63">
        <f t="shared" si="2"/>
        <v>0</v>
      </c>
      <c r="BL44" s="36">
        <f t="shared" si="0"/>
        <v>306</v>
      </c>
      <c r="BM44" s="28">
        <f>BL44/'Study Overview'!$E$2</f>
        <v>1.02</v>
      </c>
    </row>
    <row r="45" spans="1:65" x14ac:dyDescent="0.3">
      <c r="A45" s="118">
        <f>'Study Overview'!H49</f>
        <v>44</v>
      </c>
      <c r="B45" s="144" t="str">
        <f>'Study Overview'!J49</f>
        <v>Feb 202X</v>
      </c>
      <c r="C45" s="42"/>
      <c r="D45" s="42"/>
      <c r="E45" s="42"/>
      <c r="F45" s="42"/>
      <c r="G45" s="42"/>
      <c r="H45" s="42"/>
      <c r="I45" s="42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63">
        <f t="shared" si="2"/>
        <v>0</v>
      </c>
      <c r="BL45" s="36">
        <f t="shared" si="0"/>
        <v>306</v>
      </c>
      <c r="BM45" s="28">
        <f>BL45/'Study Overview'!$E$2</f>
        <v>1.02</v>
      </c>
    </row>
    <row r="46" spans="1:65" ht="15" thickBot="1" x14ac:dyDescent="0.35">
      <c r="A46" s="118">
        <f>'Study Overview'!H50</f>
        <v>45</v>
      </c>
      <c r="B46" s="144" t="str">
        <f>'Study Overview'!J50</f>
        <v>Mar 202X</v>
      </c>
      <c r="C46" s="42"/>
      <c r="D46" s="42"/>
      <c r="E46" s="42"/>
      <c r="F46" s="42"/>
      <c r="G46" s="42"/>
      <c r="H46" s="42"/>
      <c r="I46" s="42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63">
        <f t="shared" si="2"/>
        <v>0</v>
      </c>
      <c r="BL46" s="36">
        <f t="shared" si="0"/>
        <v>306</v>
      </c>
      <c r="BM46" s="28">
        <f>BL46/'Study Overview'!$E$2</f>
        <v>1.02</v>
      </c>
    </row>
    <row r="47" spans="1:65" ht="15" thickBot="1" x14ac:dyDescent="0.35">
      <c r="B47" s="71" t="s">
        <v>145</v>
      </c>
      <c r="C47" s="72">
        <f>SUM(C8:C46)</f>
        <v>64</v>
      </c>
      <c r="D47" s="72">
        <f t="shared" ref="D47:BJ47" si="3">SUM(D8:D46)</f>
        <v>58</v>
      </c>
      <c r="E47" s="72">
        <f t="shared" si="3"/>
        <v>57</v>
      </c>
      <c r="F47" s="72">
        <f t="shared" si="3"/>
        <v>56</v>
      </c>
      <c r="G47" s="72">
        <f t="shared" si="3"/>
        <v>27</v>
      </c>
      <c r="H47" s="72">
        <f t="shared" si="3"/>
        <v>15</v>
      </c>
      <c r="I47" s="72">
        <f t="shared" si="3"/>
        <v>15</v>
      </c>
      <c r="J47" s="72">
        <f t="shared" si="3"/>
        <v>14</v>
      </c>
      <c r="K47" s="72">
        <f t="shared" si="3"/>
        <v>0</v>
      </c>
      <c r="L47" s="72">
        <f t="shared" si="3"/>
        <v>0</v>
      </c>
      <c r="M47" s="72">
        <f t="shared" si="3"/>
        <v>0</v>
      </c>
      <c r="N47" s="72">
        <f t="shared" si="3"/>
        <v>0</v>
      </c>
      <c r="O47" s="72">
        <f t="shared" si="3"/>
        <v>0</v>
      </c>
      <c r="P47" s="72">
        <f t="shared" si="3"/>
        <v>0</v>
      </c>
      <c r="Q47" s="72">
        <f t="shared" si="3"/>
        <v>0</v>
      </c>
      <c r="R47" s="72">
        <f t="shared" si="3"/>
        <v>0</v>
      </c>
      <c r="S47" s="72">
        <f t="shared" si="3"/>
        <v>0</v>
      </c>
      <c r="T47" s="72">
        <f t="shared" si="3"/>
        <v>0</v>
      </c>
      <c r="U47" s="72">
        <f t="shared" si="3"/>
        <v>0</v>
      </c>
      <c r="V47" s="72">
        <f t="shared" si="3"/>
        <v>0</v>
      </c>
      <c r="W47" s="72">
        <f t="shared" si="3"/>
        <v>0</v>
      </c>
      <c r="X47" s="72">
        <f t="shared" si="3"/>
        <v>0</v>
      </c>
      <c r="Y47" s="72">
        <f t="shared" si="3"/>
        <v>0</v>
      </c>
      <c r="Z47" s="72">
        <f t="shared" si="3"/>
        <v>0</v>
      </c>
      <c r="AA47" s="72">
        <f t="shared" si="3"/>
        <v>0</v>
      </c>
      <c r="AB47" s="72">
        <f t="shared" si="3"/>
        <v>0</v>
      </c>
      <c r="AC47" s="72">
        <f t="shared" si="3"/>
        <v>0</v>
      </c>
      <c r="AD47" s="72">
        <f t="shared" si="3"/>
        <v>0</v>
      </c>
      <c r="AE47" s="72">
        <f t="shared" si="3"/>
        <v>0</v>
      </c>
      <c r="AF47" s="72">
        <f t="shared" si="3"/>
        <v>0</v>
      </c>
      <c r="AG47" s="72">
        <f t="shared" si="3"/>
        <v>0</v>
      </c>
      <c r="AH47" s="72">
        <f t="shared" si="3"/>
        <v>0</v>
      </c>
      <c r="AI47" s="72">
        <f t="shared" si="3"/>
        <v>0</v>
      </c>
      <c r="AJ47" s="72">
        <f t="shared" si="3"/>
        <v>0</v>
      </c>
      <c r="AK47" s="72">
        <f t="shared" si="3"/>
        <v>0</v>
      </c>
      <c r="AL47" s="72">
        <f t="shared" si="3"/>
        <v>0</v>
      </c>
      <c r="AM47" s="72">
        <f t="shared" si="3"/>
        <v>0</v>
      </c>
      <c r="AN47" s="72">
        <f t="shared" si="3"/>
        <v>0</v>
      </c>
      <c r="AO47" s="72">
        <f t="shared" si="3"/>
        <v>0</v>
      </c>
      <c r="AP47" s="72">
        <f t="shared" si="3"/>
        <v>0</v>
      </c>
      <c r="AQ47" s="72">
        <f t="shared" si="3"/>
        <v>0</v>
      </c>
      <c r="AR47" s="72">
        <f t="shared" si="3"/>
        <v>0</v>
      </c>
      <c r="AS47" s="72">
        <f t="shared" si="3"/>
        <v>0</v>
      </c>
      <c r="AT47" s="72">
        <f t="shared" si="3"/>
        <v>0</v>
      </c>
      <c r="AU47" s="72">
        <f t="shared" si="3"/>
        <v>0</v>
      </c>
      <c r="AV47" s="72">
        <f t="shared" si="3"/>
        <v>0</v>
      </c>
      <c r="AW47" s="72">
        <f t="shared" si="3"/>
        <v>0</v>
      </c>
      <c r="AX47" s="72">
        <f t="shared" si="3"/>
        <v>0</v>
      </c>
      <c r="AY47" s="72">
        <f t="shared" si="3"/>
        <v>0</v>
      </c>
      <c r="AZ47" s="72">
        <f t="shared" si="3"/>
        <v>0</v>
      </c>
      <c r="BA47" s="72">
        <f t="shared" si="3"/>
        <v>0</v>
      </c>
      <c r="BB47" s="72">
        <f t="shared" si="3"/>
        <v>0</v>
      </c>
      <c r="BC47" s="72">
        <f t="shared" si="3"/>
        <v>0</v>
      </c>
      <c r="BD47" s="72">
        <f t="shared" si="3"/>
        <v>0</v>
      </c>
      <c r="BE47" s="72">
        <f t="shared" si="3"/>
        <v>0</v>
      </c>
      <c r="BF47" s="72">
        <f t="shared" si="3"/>
        <v>0</v>
      </c>
      <c r="BG47" s="72">
        <f t="shared" si="3"/>
        <v>0</v>
      </c>
      <c r="BH47" s="72">
        <f t="shared" si="3"/>
        <v>0</v>
      </c>
      <c r="BI47" s="72">
        <f t="shared" si="3"/>
        <v>0</v>
      </c>
      <c r="BJ47" s="72">
        <f t="shared" si="3"/>
        <v>0</v>
      </c>
      <c r="BK47" s="34">
        <f t="shared" si="2"/>
        <v>306</v>
      </c>
      <c r="BM47" s="79">
        <f>BK47/'Study Overview'!E2</f>
        <v>1.02</v>
      </c>
    </row>
    <row r="48" spans="1:65" ht="79.8" thickBot="1" x14ac:dyDescent="0.35">
      <c r="B48" s="119" t="s">
        <v>146</v>
      </c>
      <c r="C48" s="120">
        <f>'Projected Feasibility Recruited'!C48</f>
        <v>60</v>
      </c>
      <c r="D48" s="120">
        <f>'Projected Feasibility Recruited'!D48</f>
        <v>60</v>
      </c>
      <c r="E48" s="120">
        <f>'Projected Feasibility Recruited'!E48</f>
        <v>55</v>
      </c>
      <c r="F48" s="120">
        <f>'Projected Feasibility Recruited'!F48</f>
        <v>55</v>
      </c>
      <c r="G48" s="120">
        <f>'Projected Feasibility Recruited'!G48</f>
        <v>30</v>
      </c>
      <c r="H48" s="120">
        <f>'Projected Feasibility Recruited'!H48</f>
        <v>20</v>
      </c>
      <c r="I48" s="120">
        <f>'Projected Feasibility Recruited'!I48</f>
        <v>20</v>
      </c>
      <c r="J48" s="120">
        <f>'Projected Feasibility Recruited'!J48</f>
        <v>21</v>
      </c>
      <c r="K48" s="120">
        <f>'Projected Feasibility Recruited'!K48</f>
        <v>0</v>
      </c>
      <c r="L48" s="120">
        <f>'Projected Feasibility Recruited'!L48</f>
        <v>0</v>
      </c>
      <c r="M48" s="120">
        <f>'Projected Feasibility Recruited'!M48</f>
        <v>0</v>
      </c>
      <c r="N48" s="120">
        <f>'Projected Feasibility Recruited'!N48</f>
        <v>0</v>
      </c>
      <c r="O48" s="120">
        <f>'Projected Feasibility Recruited'!O48</f>
        <v>0</v>
      </c>
      <c r="P48" s="120">
        <f>'Projected Feasibility Recruited'!P48</f>
        <v>0</v>
      </c>
      <c r="Q48" s="120">
        <f>'Projected Feasibility Recruited'!Q48</f>
        <v>0</v>
      </c>
      <c r="R48" s="120">
        <f>'Projected Feasibility Recruited'!R48</f>
        <v>0</v>
      </c>
      <c r="S48" s="120">
        <f>'Projected Feasibility Recruited'!S48</f>
        <v>0</v>
      </c>
      <c r="T48" s="120">
        <f>'Projected Feasibility Recruited'!T48</f>
        <v>0</v>
      </c>
      <c r="U48" s="120">
        <f>'Projected Feasibility Recruited'!U48</f>
        <v>0</v>
      </c>
      <c r="V48" s="120">
        <f>'Projected Feasibility Recruited'!V48</f>
        <v>0</v>
      </c>
      <c r="W48" s="120">
        <f>'Projected Feasibility Recruited'!W48</f>
        <v>0</v>
      </c>
      <c r="X48" s="120">
        <f>'Projected Feasibility Recruited'!X48</f>
        <v>0</v>
      </c>
      <c r="Y48" s="120">
        <f>'Projected Feasibility Recruited'!Y48</f>
        <v>0</v>
      </c>
      <c r="Z48" s="120">
        <f>'Projected Feasibility Recruited'!Z48</f>
        <v>0</v>
      </c>
      <c r="AA48" s="120">
        <f>'Projected Feasibility Recruited'!AA48</f>
        <v>0</v>
      </c>
      <c r="AB48" s="120">
        <f>'Projected Feasibility Recruited'!AB48</f>
        <v>0</v>
      </c>
      <c r="AC48" s="120">
        <f>'Projected Feasibility Recruited'!AC48</f>
        <v>0</v>
      </c>
      <c r="AD48" s="120">
        <f>'Projected Feasibility Recruited'!AD48</f>
        <v>0</v>
      </c>
      <c r="AE48" s="120">
        <f>'Projected Feasibility Recruited'!AE48</f>
        <v>0</v>
      </c>
      <c r="AF48" s="120">
        <f>'Projected Feasibility Recruited'!AF48</f>
        <v>0</v>
      </c>
      <c r="AG48" s="120">
        <f>'Projected Feasibility Recruited'!AG48</f>
        <v>0</v>
      </c>
      <c r="AH48" s="120">
        <f>'Projected Feasibility Recruited'!AH48</f>
        <v>0</v>
      </c>
      <c r="AI48" s="120">
        <f>'Projected Feasibility Recruited'!AI48</f>
        <v>0</v>
      </c>
      <c r="AJ48" s="120">
        <f>'Projected Feasibility Recruited'!AJ48</f>
        <v>0</v>
      </c>
      <c r="AK48" s="120">
        <f>'Projected Feasibility Recruited'!AK48</f>
        <v>0</v>
      </c>
      <c r="AL48" s="120">
        <f>'Projected Feasibility Recruited'!AL48</f>
        <v>0</v>
      </c>
      <c r="AM48" s="120">
        <f>'Projected Feasibility Recruited'!AM48</f>
        <v>0</v>
      </c>
      <c r="AN48" s="120">
        <f>'Projected Feasibility Recruited'!AN48</f>
        <v>0</v>
      </c>
      <c r="AO48" s="120">
        <f>'Projected Feasibility Recruited'!AO48</f>
        <v>0</v>
      </c>
      <c r="AP48" s="120">
        <f>'Projected Feasibility Recruited'!AP48</f>
        <v>0</v>
      </c>
      <c r="AQ48" s="120">
        <f>'Projected Feasibility Recruited'!AQ48</f>
        <v>0</v>
      </c>
      <c r="AR48" s="120">
        <f>'Projected Feasibility Recruited'!AR48</f>
        <v>0</v>
      </c>
      <c r="AS48" s="120">
        <f>'Projected Feasibility Recruited'!AS48</f>
        <v>0</v>
      </c>
      <c r="AT48" s="120">
        <f>'Projected Feasibility Recruited'!AT48</f>
        <v>0</v>
      </c>
      <c r="AU48" s="120">
        <f>'Projected Feasibility Recruited'!AU48</f>
        <v>0</v>
      </c>
      <c r="AV48" s="120">
        <f>'Projected Feasibility Recruited'!AV48</f>
        <v>0</v>
      </c>
      <c r="AW48" s="120">
        <f>'Projected Feasibility Recruited'!AW48</f>
        <v>0</v>
      </c>
      <c r="AX48" s="120">
        <f>'Projected Feasibility Recruited'!AX48</f>
        <v>0</v>
      </c>
      <c r="AY48" s="120">
        <f>'Projected Feasibility Recruited'!AY48</f>
        <v>0</v>
      </c>
      <c r="AZ48" s="120">
        <f>'Projected Feasibility Recruited'!AZ48</f>
        <v>0</v>
      </c>
      <c r="BA48" s="120">
        <f>'Projected Feasibility Recruited'!BA48</f>
        <v>0</v>
      </c>
      <c r="BB48" s="120">
        <f>'Projected Feasibility Recruited'!BB48</f>
        <v>0</v>
      </c>
      <c r="BC48" s="120">
        <f>'Projected Feasibility Recruited'!BC48</f>
        <v>0</v>
      </c>
      <c r="BD48" s="120">
        <f>'Projected Feasibility Recruited'!BD48</f>
        <v>0</v>
      </c>
      <c r="BE48" s="120">
        <f>'Projected Feasibility Recruited'!BE48</f>
        <v>0</v>
      </c>
      <c r="BF48" s="120">
        <f>'Projected Feasibility Recruited'!BF48</f>
        <v>0</v>
      </c>
      <c r="BG48" s="120">
        <f>'Projected Feasibility Recruited'!BG48</f>
        <v>0</v>
      </c>
      <c r="BH48" s="120">
        <f>'Projected Feasibility Recruited'!BH48</f>
        <v>0</v>
      </c>
      <c r="BI48" s="120">
        <f>'Projected Feasibility Recruited'!BI48</f>
        <v>0</v>
      </c>
      <c r="BJ48" s="120">
        <f>'Projected Feasibility Recruited'!BJ48</f>
        <v>0</v>
      </c>
    </row>
    <row r="49" spans="2:62" ht="43.8" thickBot="1" x14ac:dyDescent="0.35">
      <c r="B49" s="114" t="s">
        <v>147</v>
      </c>
      <c r="C49" s="128">
        <f>AVERAGE(C8:C46)</f>
        <v>2</v>
      </c>
      <c r="D49" s="128">
        <f t="shared" ref="D49:BJ49" si="4">AVERAGE(D8:D46)</f>
        <v>1.8709677419354838</v>
      </c>
      <c r="E49" s="128">
        <f t="shared" si="4"/>
        <v>1.8387096774193548</v>
      </c>
      <c r="F49" s="128">
        <f t="shared" si="4"/>
        <v>1.8666666666666667</v>
      </c>
      <c r="G49" s="128">
        <f t="shared" si="4"/>
        <v>0.9</v>
      </c>
      <c r="H49" s="128">
        <f t="shared" si="4"/>
        <v>0.5</v>
      </c>
      <c r="I49" s="128">
        <f t="shared" si="4"/>
        <v>0.51724137931034486</v>
      </c>
      <c r="J49" s="128">
        <f t="shared" si="4"/>
        <v>0.5</v>
      </c>
      <c r="K49" s="128" t="e">
        <f t="shared" si="4"/>
        <v>#DIV/0!</v>
      </c>
      <c r="L49" s="128" t="e">
        <f t="shared" si="4"/>
        <v>#DIV/0!</v>
      </c>
      <c r="M49" s="128" t="e">
        <f t="shared" si="4"/>
        <v>#DIV/0!</v>
      </c>
      <c r="N49" s="128" t="e">
        <f t="shared" si="4"/>
        <v>#DIV/0!</v>
      </c>
      <c r="O49" s="128" t="e">
        <f t="shared" si="4"/>
        <v>#DIV/0!</v>
      </c>
      <c r="P49" s="128" t="e">
        <f t="shared" si="4"/>
        <v>#DIV/0!</v>
      </c>
      <c r="Q49" s="128" t="e">
        <f t="shared" si="4"/>
        <v>#DIV/0!</v>
      </c>
      <c r="R49" s="128" t="e">
        <f t="shared" si="4"/>
        <v>#DIV/0!</v>
      </c>
      <c r="S49" s="128" t="e">
        <f t="shared" si="4"/>
        <v>#DIV/0!</v>
      </c>
      <c r="T49" s="128" t="e">
        <f t="shared" si="4"/>
        <v>#DIV/0!</v>
      </c>
      <c r="U49" s="128" t="e">
        <f t="shared" si="4"/>
        <v>#DIV/0!</v>
      </c>
      <c r="V49" s="128" t="e">
        <f t="shared" si="4"/>
        <v>#DIV/0!</v>
      </c>
      <c r="W49" s="128" t="e">
        <f t="shared" si="4"/>
        <v>#DIV/0!</v>
      </c>
      <c r="X49" s="128" t="e">
        <f t="shared" si="4"/>
        <v>#DIV/0!</v>
      </c>
      <c r="Y49" s="128" t="e">
        <f t="shared" si="4"/>
        <v>#DIV/0!</v>
      </c>
      <c r="Z49" s="128" t="e">
        <f t="shared" si="4"/>
        <v>#DIV/0!</v>
      </c>
      <c r="AA49" s="128" t="e">
        <f t="shared" si="4"/>
        <v>#DIV/0!</v>
      </c>
      <c r="AB49" s="128" t="e">
        <f t="shared" si="4"/>
        <v>#DIV/0!</v>
      </c>
      <c r="AC49" s="128" t="e">
        <f t="shared" si="4"/>
        <v>#DIV/0!</v>
      </c>
      <c r="AD49" s="128" t="e">
        <f t="shared" si="4"/>
        <v>#DIV/0!</v>
      </c>
      <c r="AE49" s="128" t="e">
        <f t="shared" si="4"/>
        <v>#DIV/0!</v>
      </c>
      <c r="AF49" s="128" t="e">
        <f t="shared" si="4"/>
        <v>#DIV/0!</v>
      </c>
      <c r="AG49" s="128" t="e">
        <f t="shared" si="4"/>
        <v>#DIV/0!</v>
      </c>
      <c r="AH49" s="128" t="e">
        <f t="shared" si="4"/>
        <v>#DIV/0!</v>
      </c>
      <c r="AI49" s="128" t="e">
        <f t="shared" si="4"/>
        <v>#DIV/0!</v>
      </c>
      <c r="AJ49" s="128" t="e">
        <f t="shared" si="4"/>
        <v>#DIV/0!</v>
      </c>
      <c r="AK49" s="128" t="e">
        <f t="shared" si="4"/>
        <v>#DIV/0!</v>
      </c>
      <c r="AL49" s="128" t="e">
        <f t="shared" si="4"/>
        <v>#DIV/0!</v>
      </c>
      <c r="AM49" s="128" t="e">
        <f t="shared" si="4"/>
        <v>#DIV/0!</v>
      </c>
      <c r="AN49" s="128" t="e">
        <f t="shared" si="4"/>
        <v>#DIV/0!</v>
      </c>
      <c r="AO49" s="128" t="e">
        <f t="shared" si="4"/>
        <v>#DIV/0!</v>
      </c>
      <c r="AP49" s="128" t="e">
        <f t="shared" si="4"/>
        <v>#DIV/0!</v>
      </c>
      <c r="AQ49" s="128" t="e">
        <f t="shared" si="4"/>
        <v>#DIV/0!</v>
      </c>
      <c r="AR49" s="128" t="e">
        <f t="shared" si="4"/>
        <v>#DIV/0!</v>
      </c>
      <c r="AS49" s="128" t="e">
        <f t="shared" si="4"/>
        <v>#DIV/0!</v>
      </c>
      <c r="AT49" s="128" t="e">
        <f t="shared" si="4"/>
        <v>#DIV/0!</v>
      </c>
      <c r="AU49" s="128" t="e">
        <f t="shared" si="4"/>
        <v>#DIV/0!</v>
      </c>
      <c r="AV49" s="128" t="e">
        <f t="shared" si="4"/>
        <v>#DIV/0!</v>
      </c>
      <c r="AW49" s="128" t="e">
        <f t="shared" si="4"/>
        <v>#DIV/0!</v>
      </c>
      <c r="AX49" s="128" t="e">
        <f t="shared" si="4"/>
        <v>#DIV/0!</v>
      </c>
      <c r="AY49" s="128" t="e">
        <f t="shared" si="4"/>
        <v>#DIV/0!</v>
      </c>
      <c r="AZ49" s="128" t="e">
        <f t="shared" si="4"/>
        <v>#DIV/0!</v>
      </c>
      <c r="BA49" s="128" t="e">
        <f t="shared" si="4"/>
        <v>#DIV/0!</v>
      </c>
      <c r="BB49" s="128" t="e">
        <f t="shared" si="4"/>
        <v>#DIV/0!</v>
      </c>
      <c r="BC49" s="128" t="e">
        <f t="shared" si="4"/>
        <v>#DIV/0!</v>
      </c>
      <c r="BD49" s="128" t="e">
        <f t="shared" si="4"/>
        <v>#DIV/0!</v>
      </c>
      <c r="BE49" s="128" t="e">
        <f t="shared" si="4"/>
        <v>#DIV/0!</v>
      </c>
      <c r="BF49" s="128" t="e">
        <f t="shared" si="4"/>
        <v>#DIV/0!</v>
      </c>
      <c r="BG49" s="128" t="e">
        <f t="shared" si="4"/>
        <v>#DIV/0!</v>
      </c>
      <c r="BH49" s="128" t="e">
        <f t="shared" si="4"/>
        <v>#DIV/0!</v>
      </c>
      <c r="BI49" s="128" t="e">
        <f t="shared" si="4"/>
        <v>#DIV/0!</v>
      </c>
      <c r="BJ49" s="128" t="e">
        <f t="shared" si="4"/>
        <v>#DIV/0!</v>
      </c>
    </row>
    <row r="50" spans="2:62" x14ac:dyDescent="0.3">
      <c r="B50" t="s">
        <v>0</v>
      </c>
    </row>
    <row r="51" spans="2:62" x14ac:dyDescent="0.3">
      <c r="B51" s="87" t="s">
        <v>60</v>
      </c>
    </row>
  </sheetData>
  <mergeCells count="1">
    <mergeCell ref="A7:B7"/>
  </mergeCells>
  <conditionalFormatting sqref="C47:BJ47">
    <cfRule type="cellIs" dxfId="6" priority="4" operator="greaterThan">
      <formula>C$48</formula>
    </cfRule>
  </conditionalFormatting>
  <conditionalFormatting sqref="BM8:BM46">
    <cfRule type="colorScale" priority="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A1:BL52"/>
  <sheetViews>
    <sheetView zoomScale="55" zoomScaleNormal="55" workbookViewId="0">
      <selection activeCell="B52" sqref="B52:C52"/>
    </sheetView>
  </sheetViews>
  <sheetFormatPr defaultRowHeight="15" customHeight="1" x14ac:dyDescent="0.3"/>
  <cols>
    <col min="2" max="2" width="12.88671875" bestFit="1" customWidth="1"/>
    <col min="3" max="3" width="15.33203125" bestFit="1" customWidth="1"/>
    <col min="4" max="4" width="11.109375" customWidth="1"/>
    <col min="5" max="9" width="11.33203125" bestFit="1" customWidth="1"/>
    <col min="10" max="61" width="11.33203125" customWidth="1"/>
    <col min="62" max="62" width="11.6640625" bestFit="1" customWidth="1"/>
    <col min="63" max="63" width="13.88671875" bestFit="1" customWidth="1"/>
  </cols>
  <sheetData>
    <row r="1" spans="1:64" ht="14.4" x14ac:dyDescent="0.3">
      <c r="B1" s="11"/>
      <c r="C1" s="31" t="s">
        <v>158</v>
      </c>
    </row>
    <row r="2" spans="1:64" ht="14.4" x14ac:dyDescent="0.3">
      <c r="B2" s="32"/>
      <c r="C2" s="31" t="s">
        <v>133</v>
      </c>
    </row>
    <row r="4" spans="1:64" ht="21.6" customHeight="1" thickBot="1" x14ac:dyDescent="0.45">
      <c r="C4" s="112" t="str">
        <f>'Study Overview'!$A$2&amp; " Final Follow Up Completed"</f>
        <v>[Trial Name] Final Follow Up Completed</v>
      </c>
    </row>
    <row r="5" spans="1:64" ht="45.75" customHeight="1" x14ac:dyDescent="0.3">
      <c r="C5" s="41">
        <f>'Projected Feasibility Recruited'!C6</f>
        <v>1</v>
      </c>
      <c r="D5" s="41">
        <f>'Projected Feasibility Recruited'!D6</f>
        <v>2</v>
      </c>
      <c r="E5" s="41">
        <f>'Projected Feasibility Recruited'!E6</f>
        <v>3</v>
      </c>
      <c r="F5" s="41">
        <f>'Projected Feasibility Recruited'!F6</f>
        <v>4</v>
      </c>
      <c r="G5" s="41">
        <f>'Projected Feasibility Recruited'!G6</f>
        <v>5</v>
      </c>
      <c r="H5" s="41" t="str">
        <f>'Projected Feasibility Recruited'!H6</f>
        <v>[Site no}</v>
      </c>
      <c r="I5" s="41" t="str">
        <f>'Projected Feasibility Recruited'!I6</f>
        <v>[Site no}</v>
      </c>
      <c r="J5" s="41" t="str">
        <f>'Projected Feasibility Recruited'!J6</f>
        <v>[Site no}</v>
      </c>
      <c r="K5" s="41" t="str">
        <f>'Projected Feasibility Recruited'!K6</f>
        <v>[Site no}</v>
      </c>
      <c r="L5" s="41" t="str">
        <f>'Projected Feasibility Recruited'!L6</f>
        <v>[Site no}</v>
      </c>
      <c r="M5" s="41" t="str">
        <f>'Projected Feasibility Recruited'!M6</f>
        <v>[Site no}</v>
      </c>
      <c r="N5" s="41" t="str">
        <f>'Projected Feasibility Recruited'!N6</f>
        <v>[Site no}</v>
      </c>
      <c r="O5" s="41" t="str">
        <f>'Projected Feasibility Recruited'!O6</f>
        <v>[Site no}</v>
      </c>
      <c r="P5" s="41" t="str">
        <f>'Projected Feasibility Recruited'!P6</f>
        <v>[Site no}</v>
      </c>
      <c r="Q5" s="41" t="str">
        <f>'Projected Feasibility Recruited'!Q6</f>
        <v>[Site no}</v>
      </c>
      <c r="R5" s="41" t="str">
        <f>'Projected Feasibility Recruited'!R6</f>
        <v>[Site no}</v>
      </c>
      <c r="S5" s="41" t="str">
        <f>'Projected Feasibility Recruited'!S6</f>
        <v>[Site no}</v>
      </c>
      <c r="T5" s="41" t="str">
        <f>'Projected Feasibility Recruited'!T6</f>
        <v>[Site no}</v>
      </c>
      <c r="U5" s="41" t="str">
        <f>'Projected Feasibility Recruited'!U6</f>
        <v>[Site no}</v>
      </c>
      <c r="V5" s="41" t="str">
        <f>'Projected Feasibility Recruited'!V6</f>
        <v>[Site no}</v>
      </c>
      <c r="W5" s="41" t="str">
        <f>'Projected Feasibility Recruited'!W6</f>
        <v>[Site no}</v>
      </c>
      <c r="X5" s="41" t="str">
        <f>'Projected Feasibility Recruited'!X6</f>
        <v>[Site no}</v>
      </c>
      <c r="Y5" s="41" t="str">
        <f>'Projected Feasibility Recruited'!Y6</f>
        <v>[Site no}</v>
      </c>
      <c r="Z5" s="41" t="str">
        <f>'Projected Feasibility Recruited'!Z6</f>
        <v>[Site no}</v>
      </c>
      <c r="AA5" s="41" t="str">
        <f>'Projected Feasibility Recruited'!AA6</f>
        <v>[Site no}</v>
      </c>
      <c r="AB5" s="41" t="str">
        <f>'Projected Feasibility Recruited'!AB6</f>
        <v>[Site no}</v>
      </c>
      <c r="AC5" s="41" t="str">
        <f>'Projected Feasibility Recruited'!AC6</f>
        <v>[Site no}</v>
      </c>
      <c r="AD5" s="41" t="str">
        <f>'Projected Feasibility Recruited'!AD6</f>
        <v>[Site no}</v>
      </c>
      <c r="AE5" s="41" t="str">
        <f>'Projected Feasibility Recruited'!AE6</f>
        <v>[Site no}</v>
      </c>
      <c r="AF5" s="41" t="str">
        <f>'Projected Feasibility Recruited'!AF6</f>
        <v>[Site no}</v>
      </c>
      <c r="AG5" s="41" t="str">
        <f>'Projected Feasibility Recruited'!AG6</f>
        <v>[Site no}</v>
      </c>
      <c r="AH5" s="41" t="str">
        <f>'Projected Feasibility Recruited'!AH6</f>
        <v>[Site no}</v>
      </c>
      <c r="AI5" s="41" t="str">
        <f>'Projected Feasibility Recruited'!AI6</f>
        <v>[Site no}</v>
      </c>
      <c r="AJ5" s="41" t="str">
        <f>'Projected Feasibility Recruited'!AJ6</f>
        <v>[Site no}</v>
      </c>
      <c r="AK5" s="41" t="str">
        <f>'Projected Feasibility Recruited'!AK6</f>
        <v>[Site no}</v>
      </c>
      <c r="AL5" s="41" t="str">
        <f>'Projected Feasibility Recruited'!AL6</f>
        <v>[Site no}</v>
      </c>
      <c r="AM5" s="41" t="str">
        <f>'Projected Feasibility Recruited'!AM6</f>
        <v>[Site no}</v>
      </c>
      <c r="AN5" s="41" t="str">
        <f>'Projected Feasibility Recruited'!AN6</f>
        <v>[Site no}</v>
      </c>
      <c r="AO5" s="41" t="str">
        <f>'Projected Feasibility Recruited'!AO6</f>
        <v>[Site no}</v>
      </c>
      <c r="AP5" s="41" t="str">
        <f>'Projected Feasibility Recruited'!AP6</f>
        <v>[Site no}</v>
      </c>
      <c r="AQ5" s="41" t="str">
        <f>'Projected Feasibility Recruited'!AQ6</f>
        <v>[Site no}</v>
      </c>
      <c r="AR5" s="41" t="str">
        <f>'Projected Feasibility Recruited'!AR6</f>
        <v>[Site no}</v>
      </c>
      <c r="AS5" s="41" t="str">
        <f>'Projected Feasibility Recruited'!AS6</f>
        <v>[Site no}</v>
      </c>
      <c r="AT5" s="41" t="str">
        <f>'Projected Feasibility Recruited'!AT6</f>
        <v>[Site no}</v>
      </c>
      <c r="AU5" s="41" t="str">
        <f>'Projected Feasibility Recruited'!AU6</f>
        <v>[Site no}</v>
      </c>
      <c r="AV5" s="41" t="str">
        <f>'Projected Feasibility Recruited'!AV6</f>
        <v>[Site no}</v>
      </c>
      <c r="AW5" s="41" t="str">
        <f>'Projected Feasibility Recruited'!AW6</f>
        <v>[Site no}</v>
      </c>
      <c r="AX5" s="41" t="str">
        <f>'Projected Feasibility Recruited'!AX6</f>
        <v>[Site no}</v>
      </c>
      <c r="AY5" s="41" t="str">
        <f>'Projected Feasibility Recruited'!AY6</f>
        <v>[Site no}</v>
      </c>
      <c r="AZ5" s="41" t="str">
        <f>'Projected Feasibility Recruited'!AZ6</f>
        <v>[Site no}</v>
      </c>
      <c r="BA5" s="41" t="str">
        <f>'Projected Feasibility Recruited'!BA6</f>
        <v>[Site no}</v>
      </c>
      <c r="BB5" s="41" t="str">
        <f>'Projected Feasibility Recruited'!BB6</f>
        <v>[Site no}</v>
      </c>
      <c r="BC5" s="41" t="str">
        <f>'Projected Feasibility Recruited'!BC6</f>
        <v>[Site no}</v>
      </c>
      <c r="BD5" s="41" t="str">
        <f>'Projected Feasibility Recruited'!BD6</f>
        <v>[Site no}</v>
      </c>
      <c r="BE5" s="41" t="str">
        <f>'Projected Feasibility Recruited'!BE6</f>
        <v>[Site no}</v>
      </c>
      <c r="BF5" s="41" t="str">
        <f>'Projected Feasibility Recruited'!BF6</f>
        <v>[Site no}</v>
      </c>
      <c r="BG5" s="41" t="str">
        <f>'Projected Feasibility Recruited'!BG6</f>
        <v>[Site no}</v>
      </c>
      <c r="BH5" s="41" t="str">
        <f>'Projected Feasibility Recruited'!BH6</f>
        <v>[Site no}</v>
      </c>
      <c r="BI5" s="41" t="str">
        <f>'Projected Feasibility Recruited'!BI6</f>
        <v>[Site no}</v>
      </c>
      <c r="BJ5" s="41" t="str">
        <f>'Projected Feasibility Recruited'!BJ6</f>
        <v>[Site no}</v>
      </c>
      <c r="BK5" s="209" t="s">
        <v>159</v>
      </c>
      <c r="BL5" s="209" t="s">
        <v>143</v>
      </c>
    </row>
    <row r="6" spans="1:64" ht="24" customHeight="1" thickBot="1" x14ac:dyDescent="0.35">
      <c r="A6" s="220" t="s">
        <v>17</v>
      </c>
      <c r="B6" s="220"/>
      <c r="C6" s="122" t="str">
        <f>'Projected Feasibility Recruited'!C7</f>
        <v>Edinburgh (RIE)</v>
      </c>
      <c r="D6" s="152" t="str">
        <f>'Projected Feasibility Recruited'!D7</f>
        <v>Fife</v>
      </c>
      <c r="E6" s="152" t="str">
        <f>'Projected Feasibility Recruited'!E7</f>
        <v>GGC</v>
      </c>
      <c r="F6" s="152" t="str">
        <f>'Projected Feasibility Recruited'!F7</f>
        <v>Aberdeen</v>
      </c>
      <c r="G6" s="152" t="str">
        <f>'Projected Feasibility Recruited'!G7</f>
        <v>Inverness</v>
      </c>
      <c r="H6" s="152" t="str">
        <f>'Projected Feasibility Recruited'!H7</f>
        <v>[Site name]</v>
      </c>
      <c r="I6" s="152" t="str">
        <f>'Projected Feasibility Recruited'!I7</f>
        <v>[Site name]</v>
      </c>
      <c r="J6" s="152" t="str">
        <f>'Projected Feasibility Recruited'!J7</f>
        <v>[Site name]</v>
      </c>
      <c r="K6" s="152" t="str">
        <f>'Projected Feasibility Recruited'!K7</f>
        <v>[Site name]</v>
      </c>
      <c r="L6" s="152" t="str">
        <f>'Projected Feasibility Recruited'!L7</f>
        <v>[Site name]</v>
      </c>
      <c r="M6" s="152" t="str">
        <f>'Projected Feasibility Recruited'!M7</f>
        <v>[Site name]</v>
      </c>
      <c r="N6" s="152" t="str">
        <f>'Projected Feasibility Recruited'!N7</f>
        <v>[Site name]</v>
      </c>
      <c r="O6" s="152" t="str">
        <f>'Projected Feasibility Recruited'!O7</f>
        <v>[Site name]</v>
      </c>
      <c r="P6" s="152" t="str">
        <f>'Projected Feasibility Recruited'!P7</f>
        <v>[Site name]</v>
      </c>
      <c r="Q6" s="152" t="str">
        <f>'Projected Feasibility Recruited'!Q7</f>
        <v>[Site name]</v>
      </c>
      <c r="R6" s="152" t="str">
        <f>'Projected Feasibility Recruited'!R7</f>
        <v>[Site name]</v>
      </c>
      <c r="S6" s="152" t="str">
        <f>'Projected Feasibility Recruited'!S7</f>
        <v>[Site name]</v>
      </c>
      <c r="T6" s="152" t="str">
        <f>'Projected Feasibility Recruited'!T7</f>
        <v>[Site name]</v>
      </c>
      <c r="U6" s="152" t="str">
        <f>'Projected Feasibility Recruited'!U7</f>
        <v>[Site name]</v>
      </c>
      <c r="V6" s="152" t="str">
        <f>'Projected Feasibility Recruited'!V7</f>
        <v>[Site name]</v>
      </c>
      <c r="W6" s="152" t="str">
        <f>'Projected Feasibility Recruited'!W7</f>
        <v>[Site name]</v>
      </c>
      <c r="X6" s="152" t="str">
        <f>'Projected Feasibility Recruited'!X7</f>
        <v>[Site name]</v>
      </c>
      <c r="Y6" s="152" t="str">
        <f>'Projected Feasibility Recruited'!Y7</f>
        <v>[Site name]</v>
      </c>
      <c r="Z6" s="152" t="str">
        <f>'Projected Feasibility Recruited'!Z7</f>
        <v>[Site name]</v>
      </c>
      <c r="AA6" s="152" t="str">
        <f>'Projected Feasibility Recruited'!AA7</f>
        <v>[Site name]</v>
      </c>
      <c r="AB6" s="152" t="str">
        <f>'Projected Feasibility Recruited'!AB7</f>
        <v>[Site name]</v>
      </c>
      <c r="AC6" s="152" t="str">
        <f>'Projected Feasibility Recruited'!AC7</f>
        <v>[Site name]</v>
      </c>
      <c r="AD6" s="152" t="str">
        <f>'Projected Feasibility Recruited'!AD7</f>
        <v>[Site name]</v>
      </c>
      <c r="AE6" s="152" t="str">
        <f>'Projected Feasibility Recruited'!AE7</f>
        <v>[Site name]</v>
      </c>
      <c r="AF6" s="152" t="str">
        <f>'Projected Feasibility Recruited'!AF7</f>
        <v>[Site name]</v>
      </c>
      <c r="AG6" s="152" t="str">
        <f>'Projected Feasibility Recruited'!AG7</f>
        <v>[Site name]</v>
      </c>
      <c r="AH6" s="152" t="str">
        <f>'Projected Feasibility Recruited'!AH7</f>
        <v>[Site name]</v>
      </c>
      <c r="AI6" s="152" t="str">
        <f>'Projected Feasibility Recruited'!AI7</f>
        <v>[Site name]</v>
      </c>
      <c r="AJ6" s="152" t="str">
        <f>'Projected Feasibility Recruited'!AJ7</f>
        <v>[Site name]</v>
      </c>
      <c r="AK6" s="152" t="str">
        <f>'Projected Feasibility Recruited'!AK7</f>
        <v>[Site name]</v>
      </c>
      <c r="AL6" s="152" t="str">
        <f>'Projected Feasibility Recruited'!AL7</f>
        <v>[Site name]</v>
      </c>
      <c r="AM6" s="152" t="str">
        <f>'Projected Feasibility Recruited'!AM7</f>
        <v>[Site name]</v>
      </c>
      <c r="AN6" s="152" t="str">
        <f>'Projected Feasibility Recruited'!AN7</f>
        <v>[Site name]</v>
      </c>
      <c r="AO6" s="152" t="str">
        <f>'Projected Feasibility Recruited'!AO7</f>
        <v>[Site name]</v>
      </c>
      <c r="AP6" s="152" t="str">
        <f>'Projected Feasibility Recruited'!AP7</f>
        <v>[Site name]</v>
      </c>
      <c r="AQ6" s="152" t="str">
        <f>'Projected Feasibility Recruited'!AQ7</f>
        <v>[Site name]</v>
      </c>
      <c r="AR6" s="152" t="str">
        <f>'Projected Feasibility Recruited'!AR7</f>
        <v>[Site name]</v>
      </c>
      <c r="AS6" s="152" t="str">
        <f>'Projected Feasibility Recruited'!AS7</f>
        <v>[Site name]</v>
      </c>
      <c r="AT6" s="152" t="str">
        <f>'Projected Feasibility Recruited'!AT7</f>
        <v>[Site name]</v>
      </c>
      <c r="AU6" s="152" t="str">
        <f>'Projected Feasibility Recruited'!AU7</f>
        <v>[Site name]</v>
      </c>
      <c r="AV6" s="152" t="str">
        <f>'Projected Feasibility Recruited'!AV7</f>
        <v>[Site name]</v>
      </c>
      <c r="AW6" s="152" t="str">
        <f>'Projected Feasibility Recruited'!AW7</f>
        <v>[Site name]</v>
      </c>
      <c r="AX6" s="152" t="str">
        <f>'Projected Feasibility Recruited'!AX7</f>
        <v>[Site name]</v>
      </c>
      <c r="AY6" s="152" t="str">
        <f>'Projected Feasibility Recruited'!AY7</f>
        <v>[Site name]</v>
      </c>
      <c r="AZ6" s="152" t="str">
        <f>'Projected Feasibility Recruited'!AZ7</f>
        <v>[Site name]</v>
      </c>
      <c r="BA6" s="152" t="str">
        <f>'Projected Feasibility Recruited'!BA7</f>
        <v>[Site name]</v>
      </c>
      <c r="BB6" s="152" t="str">
        <f>'Projected Feasibility Recruited'!BB7</f>
        <v>[Site name]</v>
      </c>
      <c r="BC6" s="152" t="str">
        <f>'Projected Feasibility Recruited'!BC7</f>
        <v>[Site name]</v>
      </c>
      <c r="BD6" s="152" t="str">
        <f>'Projected Feasibility Recruited'!BD7</f>
        <v>[Site name]</v>
      </c>
      <c r="BE6" s="152" t="str">
        <f>'Projected Feasibility Recruited'!BE7</f>
        <v>[Site name]</v>
      </c>
      <c r="BF6" s="152" t="str">
        <f>'Projected Feasibility Recruited'!BF7</f>
        <v>[Site name]</v>
      </c>
      <c r="BG6" s="152" t="str">
        <f>'Projected Feasibility Recruited'!BG7</f>
        <v>[Site name]</v>
      </c>
      <c r="BH6" s="152" t="str">
        <f>'Projected Feasibility Recruited'!BH7</f>
        <v>[Site name]</v>
      </c>
      <c r="BI6" s="152" t="str">
        <f>'Projected Feasibility Recruited'!BI7</f>
        <v>[Site name]</v>
      </c>
      <c r="BJ6" s="152" t="str">
        <f>'Projected Feasibility Recruited'!BJ7</f>
        <v>[Site name]</v>
      </c>
      <c r="BK6" s="210"/>
      <c r="BL6" s="211"/>
    </row>
    <row r="7" spans="1:64" ht="14.4" x14ac:dyDescent="0.3">
      <c r="A7" s="126">
        <f>'Study Overview'!H12</f>
        <v>7</v>
      </c>
      <c r="B7" s="146" t="str">
        <f>'Study Overview'!J12</f>
        <v>Jan 202X</v>
      </c>
      <c r="C7" s="123"/>
      <c r="D7" s="43"/>
      <c r="E7" s="43"/>
      <c r="F7" s="43"/>
      <c r="G7" s="43"/>
      <c r="H7" s="43"/>
      <c r="I7" s="43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37">
        <f t="shared" ref="BK7:BK46" si="0">SUM(C7:BJ7)</f>
        <v>0</v>
      </c>
      <c r="BL7" s="35">
        <f>BK7</f>
        <v>0</v>
      </c>
    </row>
    <row r="8" spans="1:64" ht="14.4" x14ac:dyDescent="0.3">
      <c r="A8" s="121">
        <f>'Study Overview'!H13</f>
        <v>8</v>
      </c>
      <c r="B8" s="146" t="str">
        <f>'Study Overview'!J13</f>
        <v>Feb 202X</v>
      </c>
      <c r="C8" s="123"/>
      <c r="D8" s="42"/>
      <c r="E8" s="42"/>
      <c r="F8" s="42"/>
      <c r="G8" s="43"/>
      <c r="H8" s="43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38">
        <f t="shared" si="0"/>
        <v>0</v>
      </c>
      <c r="BL8" s="36">
        <f>BL7+BK8</f>
        <v>0</v>
      </c>
    </row>
    <row r="9" spans="1:64" ht="14.4" x14ac:dyDescent="0.3">
      <c r="A9" s="121">
        <f>'Study Overview'!H14</f>
        <v>9</v>
      </c>
      <c r="B9" s="146" t="str">
        <f>'Study Overview'!J14</f>
        <v>Mar 202X</v>
      </c>
      <c r="C9" s="123"/>
      <c r="D9" s="42"/>
      <c r="E9" s="42"/>
      <c r="F9" s="42"/>
      <c r="G9" s="43"/>
      <c r="H9" s="43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38">
        <f t="shared" si="0"/>
        <v>0</v>
      </c>
      <c r="BL9" s="36">
        <f>BL8+BK9</f>
        <v>0</v>
      </c>
    </row>
    <row r="10" spans="1:64" ht="14.4" x14ac:dyDescent="0.3">
      <c r="A10" s="121">
        <f>'Study Overview'!H15</f>
        <v>10</v>
      </c>
      <c r="B10" s="146" t="str">
        <f>'Study Overview'!J15</f>
        <v>Apr 202X</v>
      </c>
      <c r="C10" s="123"/>
      <c r="D10" s="42"/>
      <c r="E10" s="42"/>
      <c r="F10" s="42"/>
      <c r="G10" s="42"/>
      <c r="H10" s="42"/>
      <c r="I10" s="42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38">
        <f t="shared" si="0"/>
        <v>0</v>
      </c>
      <c r="BL10" s="36">
        <f t="shared" ref="BL10:BL40" si="1">BL9+BK10</f>
        <v>0</v>
      </c>
    </row>
    <row r="11" spans="1:64" ht="14.4" x14ac:dyDescent="0.3">
      <c r="A11" s="121">
        <f>'Study Overview'!H16</f>
        <v>11</v>
      </c>
      <c r="B11" s="146" t="str">
        <f>'Study Overview'!J16</f>
        <v>May 202X</v>
      </c>
      <c r="C11" s="123"/>
      <c r="D11" s="42"/>
      <c r="E11" s="42"/>
      <c r="F11" s="42"/>
      <c r="G11" s="42"/>
      <c r="H11" s="42"/>
      <c r="I11" s="42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38">
        <f t="shared" si="0"/>
        <v>0</v>
      </c>
      <c r="BL11" s="36">
        <f t="shared" si="1"/>
        <v>0</v>
      </c>
    </row>
    <row r="12" spans="1:64" ht="14.4" x14ac:dyDescent="0.3">
      <c r="A12" s="121">
        <f>'Study Overview'!H17</f>
        <v>12</v>
      </c>
      <c r="B12" s="146" t="str">
        <f>'Study Overview'!J17</f>
        <v>Jun 202X</v>
      </c>
      <c r="C12" s="123"/>
      <c r="D12" s="42"/>
      <c r="E12" s="42"/>
      <c r="F12" s="42"/>
      <c r="G12" s="42"/>
      <c r="H12" s="42"/>
      <c r="I12" s="42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38">
        <f t="shared" si="0"/>
        <v>0</v>
      </c>
      <c r="BL12" s="36">
        <f t="shared" si="1"/>
        <v>0</v>
      </c>
    </row>
    <row r="13" spans="1:64" ht="14.4" x14ac:dyDescent="0.3">
      <c r="A13" s="121">
        <f>'Study Overview'!H18</f>
        <v>13</v>
      </c>
      <c r="B13" s="146" t="str">
        <f>'Study Overview'!J18</f>
        <v>Jul 202X</v>
      </c>
      <c r="C13" s="123"/>
      <c r="D13" s="42"/>
      <c r="E13" s="42"/>
      <c r="F13" s="42"/>
      <c r="G13" s="42"/>
      <c r="H13" s="42"/>
      <c r="I13" s="42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38">
        <f t="shared" si="0"/>
        <v>0</v>
      </c>
      <c r="BL13" s="36">
        <f t="shared" si="1"/>
        <v>0</v>
      </c>
    </row>
    <row r="14" spans="1:64" ht="14.4" x14ac:dyDescent="0.3">
      <c r="A14" s="121">
        <f>'Study Overview'!H19</f>
        <v>14</v>
      </c>
      <c r="B14" s="146" t="str">
        <f>'Study Overview'!J19</f>
        <v>Aug 202X</v>
      </c>
      <c r="C14" s="123"/>
      <c r="D14" s="42"/>
      <c r="E14" s="42"/>
      <c r="F14" s="42"/>
      <c r="G14" s="42"/>
      <c r="H14" s="42"/>
      <c r="I14" s="42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38">
        <f t="shared" si="0"/>
        <v>0</v>
      </c>
      <c r="BL14" s="36">
        <f t="shared" si="1"/>
        <v>0</v>
      </c>
    </row>
    <row r="15" spans="1:64" ht="14.4" x14ac:dyDescent="0.3">
      <c r="A15" s="121">
        <f>'Study Overview'!H20</f>
        <v>15</v>
      </c>
      <c r="B15" s="146" t="str">
        <f>'Study Overview'!J20</f>
        <v>Sep 202X</v>
      </c>
      <c r="C15" s="123"/>
      <c r="D15" s="42"/>
      <c r="E15" s="42"/>
      <c r="F15" s="42"/>
      <c r="G15" s="42"/>
      <c r="H15" s="42"/>
      <c r="I15" s="42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38">
        <f t="shared" si="0"/>
        <v>0</v>
      </c>
      <c r="BL15" s="36">
        <f t="shared" si="1"/>
        <v>0</v>
      </c>
    </row>
    <row r="16" spans="1:64" ht="14.4" x14ac:dyDescent="0.3">
      <c r="A16" s="121">
        <f>'Study Overview'!H21</f>
        <v>16</v>
      </c>
      <c r="B16" s="146" t="str">
        <f>'Study Overview'!J21</f>
        <v>Oct 202X</v>
      </c>
      <c r="C16" s="123"/>
      <c r="D16" s="42"/>
      <c r="E16" s="42"/>
      <c r="F16" s="42"/>
      <c r="G16" s="42"/>
      <c r="H16" s="42"/>
      <c r="I16" s="42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38">
        <f t="shared" si="0"/>
        <v>0</v>
      </c>
      <c r="BL16" s="36">
        <f t="shared" si="1"/>
        <v>0</v>
      </c>
    </row>
    <row r="17" spans="1:64" ht="14.4" x14ac:dyDescent="0.3">
      <c r="A17" s="121">
        <f>'Study Overview'!H22</f>
        <v>17</v>
      </c>
      <c r="B17" s="146" t="str">
        <f>'Study Overview'!J22</f>
        <v>Nov 202X</v>
      </c>
      <c r="C17" s="123"/>
      <c r="D17" s="42"/>
      <c r="E17" s="42"/>
      <c r="F17" s="42"/>
      <c r="G17" s="42"/>
      <c r="H17" s="42"/>
      <c r="I17" s="42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38">
        <f t="shared" si="0"/>
        <v>0</v>
      </c>
      <c r="BL17" s="36">
        <f t="shared" si="1"/>
        <v>0</v>
      </c>
    </row>
    <row r="18" spans="1:64" ht="14.4" x14ac:dyDescent="0.3">
      <c r="A18" s="121">
        <f>'Study Overview'!H23</f>
        <v>18</v>
      </c>
      <c r="B18" s="146" t="str">
        <f>'Study Overview'!J23</f>
        <v>Dec 202X</v>
      </c>
      <c r="C18" s="123"/>
      <c r="D18" s="42"/>
      <c r="E18" s="42"/>
      <c r="F18" s="42"/>
      <c r="G18" s="42"/>
      <c r="H18" s="42"/>
      <c r="I18" s="42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38">
        <f t="shared" si="0"/>
        <v>0</v>
      </c>
      <c r="BL18" s="36">
        <f t="shared" si="1"/>
        <v>0</v>
      </c>
    </row>
    <row r="19" spans="1:64" ht="14.4" x14ac:dyDescent="0.3">
      <c r="A19" s="121">
        <f>'Study Overview'!H24</f>
        <v>19</v>
      </c>
      <c r="B19" s="146" t="str">
        <f>'Study Overview'!J24</f>
        <v>Jan 202X</v>
      </c>
      <c r="C19" s="123"/>
      <c r="D19" s="42"/>
      <c r="E19" s="42"/>
      <c r="F19" s="42"/>
      <c r="G19" s="42"/>
      <c r="H19" s="42"/>
      <c r="I19" s="42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38">
        <f t="shared" si="0"/>
        <v>0</v>
      </c>
      <c r="BL19" s="36">
        <f t="shared" si="1"/>
        <v>0</v>
      </c>
    </row>
    <row r="20" spans="1:64" ht="14.4" x14ac:dyDescent="0.3">
      <c r="A20" s="121">
        <f>'Study Overview'!H25</f>
        <v>20</v>
      </c>
      <c r="B20" s="146" t="str">
        <f>'Study Overview'!J25</f>
        <v>Feb 202X</v>
      </c>
      <c r="C20" s="123"/>
      <c r="D20" s="42"/>
      <c r="E20" s="42"/>
      <c r="F20" s="42"/>
      <c r="G20" s="42"/>
      <c r="H20" s="42"/>
      <c r="I20" s="42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38">
        <f t="shared" si="0"/>
        <v>0</v>
      </c>
      <c r="BL20" s="36">
        <f t="shared" si="1"/>
        <v>0</v>
      </c>
    </row>
    <row r="21" spans="1:64" ht="14.4" x14ac:dyDescent="0.3">
      <c r="A21" s="121">
        <f>'Study Overview'!H26</f>
        <v>21</v>
      </c>
      <c r="B21" s="146" t="str">
        <f>'Study Overview'!J26</f>
        <v>Mar 202X</v>
      </c>
      <c r="C21" s="123"/>
      <c r="D21" s="42"/>
      <c r="E21" s="42"/>
      <c r="F21" s="42"/>
      <c r="G21" s="42"/>
      <c r="H21" s="42"/>
      <c r="I21" s="42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38">
        <f t="shared" si="0"/>
        <v>0</v>
      </c>
      <c r="BL21" s="36">
        <f t="shared" si="1"/>
        <v>0</v>
      </c>
    </row>
    <row r="22" spans="1:64" ht="14.4" x14ac:dyDescent="0.3">
      <c r="A22" s="121">
        <f>'Study Overview'!H27</f>
        <v>22</v>
      </c>
      <c r="B22" s="146" t="str">
        <f>'Study Overview'!J27</f>
        <v>Apr 202X</v>
      </c>
      <c r="C22" s="123"/>
      <c r="D22" s="42"/>
      <c r="E22" s="42"/>
      <c r="F22" s="42"/>
      <c r="G22" s="42"/>
      <c r="H22" s="42"/>
      <c r="I22" s="42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38">
        <f t="shared" si="0"/>
        <v>0</v>
      </c>
      <c r="BL22" s="36">
        <f t="shared" si="1"/>
        <v>0</v>
      </c>
    </row>
    <row r="23" spans="1:64" ht="14.4" x14ac:dyDescent="0.3">
      <c r="A23" s="121">
        <f>'Study Overview'!H28</f>
        <v>23</v>
      </c>
      <c r="B23" s="146" t="str">
        <f>'Study Overview'!J28</f>
        <v>May 202X</v>
      </c>
      <c r="C23" s="123"/>
      <c r="D23" s="42"/>
      <c r="E23" s="42"/>
      <c r="F23" s="42"/>
      <c r="G23" s="42"/>
      <c r="H23" s="42"/>
      <c r="I23" s="42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38">
        <f t="shared" si="0"/>
        <v>0</v>
      </c>
      <c r="BL23" s="36">
        <f t="shared" si="1"/>
        <v>0</v>
      </c>
    </row>
    <row r="24" spans="1:64" ht="14.4" x14ac:dyDescent="0.3">
      <c r="A24" s="121">
        <f>'Study Overview'!H29</f>
        <v>24</v>
      </c>
      <c r="B24" s="146" t="str">
        <f>'Study Overview'!J29</f>
        <v>Jun 202X</v>
      </c>
      <c r="C24" s="123"/>
      <c r="D24" s="42"/>
      <c r="E24" s="42"/>
      <c r="F24" s="42"/>
      <c r="G24" s="42"/>
      <c r="H24" s="42"/>
      <c r="I24" s="42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38">
        <f t="shared" si="0"/>
        <v>0</v>
      </c>
      <c r="BL24" s="36">
        <f t="shared" si="1"/>
        <v>0</v>
      </c>
    </row>
    <row r="25" spans="1:64" ht="14.4" x14ac:dyDescent="0.3">
      <c r="A25" s="121">
        <f>'Study Overview'!H30</f>
        <v>25</v>
      </c>
      <c r="B25" s="146" t="str">
        <f>'Study Overview'!J30</f>
        <v>Jul 202X</v>
      </c>
      <c r="C25" s="123"/>
      <c r="D25" s="42"/>
      <c r="E25" s="42"/>
      <c r="F25" s="42"/>
      <c r="G25" s="42"/>
      <c r="H25" s="42"/>
      <c r="I25" s="42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38">
        <f t="shared" si="0"/>
        <v>0</v>
      </c>
      <c r="BL25" s="36">
        <f t="shared" si="1"/>
        <v>0</v>
      </c>
    </row>
    <row r="26" spans="1:64" ht="14.4" x14ac:dyDescent="0.3">
      <c r="A26" s="121">
        <f>'Study Overview'!H31</f>
        <v>26</v>
      </c>
      <c r="B26" s="146" t="str">
        <f>'Study Overview'!J31</f>
        <v>Aug 202X</v>
      </c>
      <c r="C26" s="123"/>
      <c r="D26" s="42"/>
      <c r="E26" s="42"/>
      <c r="F26" s="42"/>
      <c r="G26" s="42"/>
      <c r="H26" s="42"/>
      <c r="I26" s="42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38">
        <f t="shared" si="0"/>
        <v>0</v>
      </c>
      <c r="BL26" s="36">
        <f t="shared" si="1"/>
        <v>0</v>
      </c>
    </row>
    <row r="27" spans="1:64" ht="14.4" x14ac:dyDescent="0.3">
      <c r="A27" s="121">
        <f>'Study Overview'!H32</f>
        <v>27</v>
      </c>
      <c r="B27" s="146" t="str">
        <f>'Study Overview'!J32</f>
        <v>Sep 202X</v>
      </c>
      <c r="C27" s="123"/>
      <c r="D27" s="42"/>
      <c r="E27" s="42"/>
      <c r="F27" s="42"/>
      <c r="G27" s="42"/>
      <c r="H27" s="42"/>
      <c r="I27" s="42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38">
        <f t="shared" si="0"/>
        <v>0</v>
      </c>
      <c r="BL27" s="36">
        <f t="shared" si="1"/>
        <v>0</v>
      </c>
    </row>
    <row r="28" spans="1:64" ht="14.4" x14ac:dyDescent="0.3">
      <c r="A28" s="121">
        <f>'Study Overview'!H33</f>
        <v>28</v>
      </c>
      <c r="B28" s="146" t="str">
        <f>'Study Overview'!J33</f>
        <v>Oct 202X</v>
      </c>
      <c r="C28" s="123"/>
      <c r="D28" s="42"/>
      <c r="E28" s="42"/>
      <c r="F28" s="42"/>
      <c r="G28" s="42"/>
      <c r="H28" s="42"/>
      <c r="I28" s="42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38">
        <f t="shared" si="0"/>
        <v>0</v>
      </c>
      <c r="BL28" s="36">
        <f t="shared" si="1"/>
        <v>0</v>
      </c>
    </row>
    <row r="29" spans="1:64" ht="14.4" x14ac:dyDescent="0.3">
      <c r="A29" s="121">
        <f>'Study Overview'!H34</f>
        <v>29</v>
      </c>
      <c r="B29" s="146" t="str">
        <f>'Study Overview'!J34</f>
        <v>Nov 202X</v>
      </c>
      <c r="C29" s="123"/>
      <c r="D29" s="42"/>
      <c r="E29" s="42"/>
      <c r="F29" s="42"/>
      <c r="G29" s="42"/>
      <c r="H29" s="42"/>
      <c r="I29" s="42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38">
        <f t="shared" si="0"/>
        <v>0</v>
      </c>
      <c r="BL29" s="36">
        <f t="shared" si="1"/>
        <v>0</v>
      </c>
    </row>
    <row r="30" spans="1:64" ht="14.4" x14ac:dyDescent="0.3">
      <c r="A30" s="121">
        <f>'Study Overview'!H35</f>
        <v>30</v>
      </c>
      <c r="B30" s="146" t="str">
        <f>'Study Overview'!J35</f>
        <v>Dec 202X</v>
      </c>
      <c r="C30" s="123"/>
      <c r="D30" s="42"/>
      <c r="E30" s="42"/>
      <c r="F30" s="42"/>
      <c r="G30" s="42"/>
      <c r="H30" s="42"/>
      <c r="I30" s="42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38">
        <f t="shared" si="0"/>
        <v>0</v>
      </c>
      <c r="BL30" s="36">
        <f t="shared" si="1"/>
        <v>0</v>
      </c>
    </row>
    <row r="31" spans="1:64" ht="14.4" x14ac:dyDescent="0.3">
      <c r="A31" s="121">
        <f>'Study Overview'!H36</f>
        <v>31</v>
      </c>
      <c r="B31" s="146" t="str">
        <f>'Study Overview'!J36</f>
        <v>Jan 202X</v>
      </c>
      <c r="C31" s="123"/>
      <c r="D31" s="42"/>
      <c r="E31" s="42"/>
      <c r="F31" s="42"/>
      <c r="G31" s="42"/>
      <c r="H31" s="42"/>
      <c r="I31" s="42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38">
        <f t="shared" si="0"/>
        <v>0</v>
      </c>
      <c r="BL31" s="36">
        <f t="shared" si="1"/>
        <v>0</v>
      </c>
    </row>
    <row r="32" spans="1:64" ht="14.4" x14ac:dyDescent="0.3">
      <c r="A32" s="121">
        <f>'Study Overview'!H37</f>
        <v>32</v>
      </c>
      <c r="B32" s="146" t="str">
        <f>'Study Overview'!J37</f>
        <v>Feb 202X</v>
      </c>
      <c r="C32" s="123"/>
      <c r="D32" s="42"/>
      <c r="E32" s="42"/>
      <c r="F32" s="42"/>
      <c r="G32" s="42"/>
      <c r="H32" s="42"/>
      <c r="I32" s="42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38">
        <f t="shared" si="0"/>
        <v>0</v>
      </c>
      <c r="BL32" s="36">
        <f t="shared" si="1"/>
        <v>0</v>
      </c>
    </row>
    <row r="33" spans="1:64" ht="14.4" x14ac:dyDescent="0.3">
      <c r="A33" s="121">
        <f>'Study Overview'!H38</f>
        <v>33</v>
      </c>
      <c r="B33" s="146" t="str">
        <f>'Study Overview'!J38</f>
        <v>Mar 202X</v>
      </c>
      <c r="C33" s="123"/>
      <c r="D33" s="42"/>
      <c r="E33" s="42"/>
      <c r="F33" s="42"/>
      <c r="G33" s="42"/>
      <c r="H33" s="42"/>
      <c r="I33" s="42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38">
        <f t="shared" si="0"/>
        <v>0</v>
      </c>
      <c r="BL33" s="36">
        <f t="shared" si="1"/>
        <v>0</v>
      </c>
    </row>
    <row r="34" spans="1:64" ht="14.4" x14ac:dyDescent="0.3">
      <c r="A34" s="121">
        <f>'Study Overview'!H39</f>
        <v>34</v>
      </c>
      <c r="B34" s="146" t="str">
        <f>'Study Overview'!J39</f>
        <v>Apr 202X</v>
      </c>
      <c r="C34" s="123"/>
      <c r="D34" s="42"/>
      <c r="E34" s="42"/>
      <c r="F34" s="42"/>
      <c r="G34" s="42"/>
      <c r="H34" s="42"/>
      <c r="I34" s="42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38">
        <f t="shared" si="0"/>
        <v>0</v>
      </c>
      <c r="BL34" s="36">
        <f t="shared" si="1"/>
        <v>0</v>
      </c>
    </row>
    <row r="35" spans="1:64" ht="14.4" x14ac:dyDescent="0.3">
      <c r="A35" s="121">
        <f>'Study Overview'!H40</f>
        <v>35</v>
      </c>
      <c r="B35" s="146" t="str">
        <f>'Study Overview'!J40</f>
        <v>May 202X</v>
      </c>
      <c r="C35" s="123"/>
      <c r="D35" s="42"/>
      <c r="E35" s="42"/>
      <c r="F35" s="42"/>
      <c r="G35" s="42"/>
      <c r="H35" s="42"/>
      <c r="I35" s="42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38">
        <f t="shared" si="0"/>
        <v>0</v>
      </c>
      <c r="BL35" s="36">
        <f t="shared" si="1"/>
        <v>0</v>
      </c>
    </row>
    <row r="36" spans="1:64" ht="14.4" x14ac:dyDescent="0.3">
      <c r="A36" s="121">
        <f>'Study Overview'!H41</f>
        <v>36</v>
      </c>
      <c r="B36" s="146" t="str">
        <f>'Study Overview'!J41</f>
        <v>Jun 202X</v>
      </c>
      <c r="C36" s="123"/>
      <c r="D36" s="42"/>
      <c r="E36" s="42"/>
      <c r="F36" s="42"/>
      <c r="G36" s="42"/>
      <c r="H36" s="42"/>
      <c r="I36" s="42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38">
        <f t="shared" si="0"/>
        <v>0</v>
      </c>
      <c r="BL36" s="36">
        <f t="shared" si="1"/>
        <v>0</v>
      </c>
    </row>
    <row r="37" spans="1:64" ht="14.4" x14ac:dyDescent="0.3">
      <c r="A37" s="121">
        <f>'Study Overview'!H42</f>
        <v>37</v>
      </c>
      <c r="B37" s="146" t="str">
        <f>'Study Overview'!J42</f>
        <v>Jul 202X</v>
      </c>
      <c r="C37" s="123"/>
      <c r="D37" s="42"/>
      <c r="E37" s="42"/>
      <c r="F37" s="42"/>
      <c r="G37" s="42"/>
      <c r="H37" s="42"/>
      <c r="I37" s="42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38">
        <f t="shared" si="0"/>
        <v>0</v>
      </c>
      <c r="BL37" s="36">
        <f t="shared" si="1"/>
        <v>0</v>
      </c>
    </row>
    <row r="38" spans="1:64" ht="14.4" x14ac:dyDescent="0.3">
      <c r="A38" s="121">
        <f>'Study Overview'!H43</f>
        <v>38</v>
      </c>
      <c r="B38" s="146" t="str">
        <f>'Study Overview'!J43</f>
        <v>Aug 202X</v>
      </c>
      <c r="C38" s="123"/>
      <c r="D38" s="42"/>
      <c r="E38" s="42"/>
      <c r="F38" s="42"/>
      <c r="G38" s="42"/>
      <c r="H38" s="42"/>
      <c r="I38" s="42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38">
        <f t="shared" si="0"/>
        <v>0</v>
      </c>
      <c r="BL38" s="36">
        <f t="shared" si="1"/>
        <v>0</v>
      </c>
    </row>
    <row r="39" spans="1:64" ht="14.4" x14ac:dyDescent="0.3">
      <c r="A39" s="121">
        <f>'Study Overview'!H44</f>
        <v>39</v>
      </c>
      <c r="B39" s="146" t="str">
        <f>'Study Overview'!J44</f>
        <v>Sep 202X</v>
      </c>
      <c r="C39" s="123"/>
      <c r="D39" s="42"/>
      <c r="E39" s="42"/>
      <c r="F39" s="42"/>
      <c r="G39" s="42"/>
      <c r="H39" s="42"/>
      <c r="I39" s="42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38">
        <f t="shared" si="0"/>
        <v>0</v>
      </c>
      <c r="BL39" s="36">
        <f t="shared" si="1"/>
        <v>0</v>
      </c>
    </row>
    <row r="40" spans="1:64" ht="14.4" x14ac:dyDescent="0.3">
      <c r="A40" s="121">
        <f>'Study Overview'!H45</f>
        <v>40</v>
      </c>
      <c r="B40" s="146" t="str">
        <f>'Study Overview'!J45</f>
        <v>Oct 202X</v>
      </c>
      <c r="C40" s="123"/>
      <c r="D40" s="42"/>
      <c r="E40" s="42"/>
      <c r="F40" s="42"/>
      <c r="G40" s="42"/>
      <c r="H40" s="42"/>
      <c r="I40" s="42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38">
        <f t="shared" si="0"/>
        <v>0</v>
      </c>
      <c r="BL40" s="36">
        <f t="shared" si="1"/>
        <v>0</v>
      </c>
    </row>
    <row r="41" spans="1:64" ht="14.4" x14ac:dyDescent="0.3">
      <c r="A41" s="121">
        <f>'Study Overview'!H46</f>
        <v>41</v>
      </c>
      <c r="B41" s="146" t="str">
        <f>'Study Overview'!J46</f>
        <v>Nov 202X</v>
      </c>
      <c r="C41" s="123"/>
      <c r="D41" s="42"/>
      <c r="E41" s="42"/>
      <c r="F41" s="42"/>
      <c r="G41" s="42"/>
      <c r="H41" s="42"/>
      <c r="I41" s="42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38">
        <f t="shared" si="0"/>
        <v>0</v>
      </c>
      <c r="BL41" s="36">
        <f t="shared" ref="BL41:BL45" si="2">BL40+BK41</f>
        <v>0</v>
      </c>
    </row>
    <row r="42" spans="1:64" ht="14.4" x14ac:dyDescent="0.3">
      <c r="A42" s="121">
        <f>'Study Overview'!H47</f>
        <v>42</v>
      </c>
      <c r="B42" s="146" t="str">
        <f>'Study Overview'!J47</f>
        <v>Dec 202X</v>
      </c>
      <c r="C42" s="123"/>
      <c r="D42" s="42"/>
      <c r="E42" s="42"/>
      <c r="F42" s="42"/>
      <c r="G42" s="42"/>
      <c r="H42" s="42"/>
      <c r="I42" s="42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38">
        <f t="shared" si="0"/>
        <v>0</v>
      </c>
      <c r="BL42" s="36">
        <f t="shared" si="2"/>
        <v>0</v>
      </c>
    </row>
    <row r="43" spans="1:64" ht="14.4" x14ac:dyDescent="0.3">
      <c r="A43" s="121">
        <f>'Study Overview'!H48</f>
        <v>43</v>
      </c>
      <c r="B43" s="146" t="str">
        <f>'Study Overview'!J48</f>
        <v>Jan 202X</v>
      </c>
      <c r="C43" s="123"/>
      <c r="D43" s="42"/>
      <c r="E43" s="42"/>
      <c r="F43" s="42"/>
      <c r="G43" s="42"/>
      <c r="H43" s="42"/>
      <c r="I43" s="42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38">
        <f t="shared" si="0"/>
        <v>0</v>
      </c>
      <c r="BL43" s="36">
        <f t="shared" si="2"/>
        <v>0</v>
      </c>
    </row>
    <row r="44" spans="1:64" ht="14.4" x14ac:dyDescent="0.3">
      <c r="A44" s="121">
        <f>'Study Overview'!H49</f>
        <v>44</v>
      </c>
      <c r="B44" s="146" t="str">
        <f>'Study Overview'!J49</f>
        <v>Feb 202X</v>
      </c>
      <c r="C44" s="123"/>
      <c r="D44" s="42"/>
      <c r="E44" s="42"/>
      <c r="F44" s="42"/>
      <c r="G44" s="42"/>
      <c r="H44" s="42"/>
      <c r="I44" s="42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38">
        <f t="shared" si="0"/>
        <v>0</v>
      </c>
      <c r="BL44" s="36">
        <f t="shared" si="2"/>
        <v>0</v>
      </c>
    </row>
    <row r="45" spans="1:64" thickBot="1" x14ac:dyDescent="0.35">
      <c r="A45" s="121">
        <f>'Study Overview'!H50</f>
        <v>45</v>
      </c>
      <c r="B45" s="146" t="str">
        <f>'Study Overview'!J50</f>
        <v>Mar 202X</v>
      </c>
      <c r="C45" s="123"/>
      <c r="D45" s="42"/>
      <c r="E45" s="42"/>
      <c r="F45" s="42"/>
      <c r="G45" s="42"/>
      <c r="H45" s="42"/>
      <c r="I45" s="42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38">
        <f t="shared" si="0"/>
        <v>0</v>
      </c>
      <c r="BL45" s="36">
        <f t="shared" si="2"/>
        <v>0</v>
      </c>
    </row>
    <row r="46" spans="1:64" thickBot="1" x14ac:dyDescent="0.35">
      <c r="B46" s="125" t="s">
        <v>145</v>
      </c>
      <c r="C46" s="72">
        <f>SUM(C7:C45)</f>
        <v>0</v>
      </c>
      <c r="D46" s="72">
        <f t="shared" ref="D46:I46" si="3">SUM(D7:D45)</f>
        <v>0</v>
      </c>
      <c r="E46" s="72">
        <f t="shared" si="3"/>
        <v>0</v>
      </c>
      <c r="F46" s="72">
        <f t="shared" si="3"/>
        <v>0</v>
      </c>
      <c r="G46" s="72">
        <f t="shared" si="3"/>
        <v>0</v>
      </c>
      <c r="H46" s="72">
        <f t="shared" si="3"/>
        <v>0</v>
      </c>
      <c r="I46" s="72">
        <f t="shared" si="3"/>
        <v>0</v>
      </c>
      <c r="J46" s="72">
        <f t="shared" ref="J46:Z46" si="4">SUM(J7:J45)</f>
        <v>0</v>
      </c>
      <c r="K46" s="72">
        <f t="shared" si="4"/>
        <v>0</v>
      </c>
      <c r="L46" s="72">
        <f t="shared" si="4"/>
        <v>0</v>
      </c>
      <c r="M46" s="72">
        <f t="shared" si="4"/>
        <v>0</v>
      </c>
      <c r="N46" s="72">
        <f t="shared" si="4"/>
        <v>0</v>
      </c>
      <c r="O46" s="72">
        <f t="shared" si="4"/>
        <v>0</v>
      </c>
      <c r="P46" s="72">
        <f t="shared" si="4"/>
        <v>0</v>
      </c>
      <c r="Q46" s="72">
        <f t="shared" si="4"/>
        <v>0</v>
      </c>
      <c r="R46" s="72">
        <f t="shared" si="4"/>
        <v>0</v>
      </c>
      <c r="S46" s="72">
        <f t="shared" si="4"/>
        <v>0</v>
      </c>
      <c r="T46" s="72">
        <f t="shared" si="4"/>
        <v>0</v>
      </c>
      <c r="U46" s="72">
        <f t="shared" si="4"/>
        <v>0</v>
      </c>
      <c r="V46" s="72">
        <f t="shared" si="4"/>
        <v>0</v>
      </c>
      <c r="W46" s="72">
        <f t="shared" si="4"/>
        <v>0</v>
      </c>
      <c r="X46" s="72">
        <f t="shared" si="4"/>
        <v>0</v>
      </c>
      <c r="Y46" s="72">
        <f t="shared" si="4"/>
        <v>0</v>
      </c>
      <c r="Z46" s="72">
        <f t="shared" si="4"/>
        <v>0</v>
      </c>
      <c r="AA46" s="72">
        <f t="shared" ref="AA46:BJ46" si="5">SUM(AA7:AA45)</f>
        <v>0</v>
      </c>
      <c r="AB46" s="72">
        <f t="shared" si="5"/>
        <v>0</v>
      </c>
      <c r="AC46" s="72">
        <f t="shared" si="5"/>
        <v>0</v>
      </c>
      <c r="AD46" s="72">
        <f t="shared" si="5"/>
        <v>0</v>
      </c>
      <c r="AE46" s="72">
        <f t="shared" si="5"/>
        <v>0</v>
      </c>
      <c r="AF46" s="72">
        <f t="shared" si="5"/>
        <v>0</v>
      </c>
      <c r="AG46" s="72">
        <f t="shared" si="5"/>
        <v>0</v>
      </c>
      <c r="AH46" s="72">
        <f t="shared" si="5"/>
        <v>0</v>
      </c>
      <c r="AI46" s="72">
        <f t="shared" si="5"/>
        <v>0</v>
      </c>
      <c r="AJ46" s="72">
        <f t="shared" si="5"/>
        <v>0</v>
      </c>
      <c r="AK46" s="72">
        <f t="shared" si="5"/>
        <v>0</v>
      </c>
      <c r="AL46" s="72">
        <f t="shared" si="5"/>
        <v>0</v>
      </c>
      <c r="AM46" s="72">
        <f t="shared" si="5"/>
        <v>0</v>
      </c>
      <c r="AN46" s="72">
        <f t="shared" si="5"/>
        <v>0</v>
      </c>
      <c r="AO46" s="72">
        <f t="shared" si="5"/>
        <v>0</v>
      </c>
      <c r="AP46" s="72">
        <f t="shared" si="5"/>
        <v>0</v>
      </c>
      <c r="AQ46" s="72">
        <f t="shared" si="5"/>
        <v>0</v>
      </c>
      <c r="AR46" s="72">
        <f t="shared" si="5"/>
        <v>0</v>
      </c>
      <c r="AS46" s="72">
        <f t="shared" si="5"/>
        <v>0</v>
      </c>
      <c r="AT46" s="72">
        <f t="shared" si="5"/>
        <v>0</v>
      </c>
      <c r="AU46" s="72">
        <f t="shared" si="5"/>
        <v>0</v>
      </c>
      <c r="AV46" s="72">
        <f t="shared" si="5"/>
        <v>0</v>
      </c>
      <c r="AW46" s="72">
        <f t="shared" si="5"/>
        <v>0</v>
      </c>
      <c r="AX46" s="72">
        <f t="shared" si="5"/>
        <v>0</v>
      </c>
      <c r="AY46" s="72">
        <f t="shared" si="5"/>
        <v>0</v>
      </c>
      <c r="AZ46" s="72">
        <f t="shared" si="5"/>
        <v>0</v>
      </c>
      <c r="BA46" s="72">
        <f t="shared" si="5"/>
        <v>0</v>
      </c>
      <c r="BB46" s="72">
        <f t="shared" si="5"/>
        <v>0</v>
      </c>
      <c r="BC46" s="72">
        <f t="shared" si="5"/>
        <v>0</v>
      </c>
      <c r="BD46" s="72">
        <f t="shared" si="5"/>
        <v>0</v>
      </c>
      <c r="BE46" s="72">
        <f t="shared" si="5"/>
        <v>0</v>
      </c>
      <c r="BF46" s="72">
        <f t="shared" si="5"/>
        <v>0</v>
      </c>
      <c r="BG46" s="72">
        <f t="shared" si="5"/>
        <v>0</v>
      </c>
      <c r="BH46" s="72">
        <f t="shared" si="5"/>
        <v>0</v>
      </c>
      <c r="BI46" s="72">
        <f t="shared" si="5"/>
        <v>0</v>
      </c>
      <c r="BJ46" s="72">
        <f t="shared" si="5"/>
        <v>0</v>
      </c>
      <c r="BK46" s="34">
        <f t="shared" si="0"/>
        <v>0</v>
      </c>
    </row>
    <row r="47" spans="1:64" ht="43.8" thickBot="1" x14ac:dyDescent="0.35">
      <c r="B47" s="75" t="s">
        <v>160</v>
      </c>
      <c r="C47" s="77">
        <f>'Actual Recruitment by Site'!C47-'Final follow up_completed'!C46-C48</f>
        <v>0</v>
      </c>
      <c r="D47" s="77">
        <f>'Actual Recruitment by Site'!D47-'Final follow up_completed'!D46-D48</f>
        <v>3</v>
      </c>
      <c r="E47" s="77">
        <f>'Actual Recruitment by Site'!E47-'Final follow up_completed'!E46-E48</f>
        <v>2</v>
      </c>
      <c r="F47" s="77">
        <f>'Actual Recruitment by Site'!F47-'Final follow up_completed'!F46-F48</f>
        <v>1</v>
      </c>
      <c r="G47" s="77">
        <f>'Actual Recruitment by Site'!G47-'Final follow up_completed'!G46-G48</f>
        <v>0</v>
      </c>
      <c r="H47" s="77">
        <f>'Actual Recruitment by Site'!H47-'Final follow up_completed'!H46-H48</f>
        <v>0</v>
      </c>
      <c r="I47" s="77">
        <f>'Actual Recruitment by Site'!I47-'Final follow up_completed'!I46-I48</f>
        <v>0</v>
      </c>
      <c r="J47" s="77">
        <f>'Actual Recruitment by Site'!J47-'Final follow up_completed'!J46-J48</f>
        <v>0</v>
      </c>
      <c r="K47" s="77">
        <f>'Actual Recruitment by Site'!K47-'Final follow up_completed'!K46-K48</f>
        <v>0</v>
      </c>
      <c r="L47" s="77">
        <f>'Actual Recruitment by Site'!L47-'Final follow up_completed'!L46-L48</f>
        <v>0</v>
      </c>
      <c r="M47" s="77">
        <f>'Actual Recruitment by Site'!M47-'Final follow up_completed'!M46-M48</f>
        <v>0</v>
      </c>
      <c r="N47" s="77">
        <f>'Actual Recruitment by Site'!N47-'Final follow up_completed'!N46-N48</f>
        <v>0</v>
      </c>
      <c r="O47" s="77">
        <f>'Actual Recruitment by Site'!O47-'Final follow up_completed'!O46-O48</f>
        <v>0</v>
      </c>
      <c r="P47" s="77">
        <f>'Actual Recruitment by Site'!P47-'Final follow up_completed'!P46-P48</f>
        <v>0</v>
      </c>
      <c r="Q47" s="77">
        <f>'Actual Recruitment by Site'!Q47-'Final follow up_completed'!Q46-Q48</f>
        <v>0</v>
      </c>
      <c r="R47" s="77">
        <f>'Actual Recruitment by Site'!R47-'Final follow up_completed'!R46-R48</f>
        <v>0</v>
      </c>
      <c r="S47" s="77">
        <f>'Actual Recruitment by Site'!S47-'Final follow up_completed'!S46-S48</f>
        <v>0</v>
      </c>
      <c r="T47" s="77">
        <f>'Actual Recruitment by Site'!T47-'Final follow up_completed'!T46-T48</f>
        <v>0</v>
      </c>
      <c r="U47" s="77">
        <f>'Actual Recruitment by Site'!U47-'Final follow up_completed'!U46-U48</f>
        <v>0</v>
      </c>
      <c r="V47" s="77">
        <f>'Actual Recruitment by Site'!V47-'Final follow up_completed'!V46-V48</f>
        <v>0</v>
      </c>
      <c r="W47" s="77">
        <f>'Actual Recruitment by Site'!W47-'Final follow up_completed'!W46-W48</f>
        <v>0</v>
      </c>
      <c r="X47" s="77">
        <f>'Actual Recruitment by Site'!X47-'Final follow up_completed'!X46-X48</f>
        <v>0</v>
      </c>
      <c r="Y47" s="77">
        <f>'Actual Recruitment by Site'!Y47-'Final follow up_completed'!Y46-Y48</f>
        <v>0</v>
      </c>
      <c r="Z47" s="77">
        <f>'Actual Recruitment by Site'!Z47-'Final follow up_completed'!Z46-Z48</f>
        <v>0</v>
      </c>
      <c r="AA47" s="77">
        <f>'Actual Recruitment by Site'!AA47-'Final follow up_completed'!AA46-AA48</f>
        <v>0</v>
      </c>
      <c r="AB47" s="77">
        <f>'Actual Recruitment by Site'!AB47-'Final follow up_completed'!AB46-AB48</f>
        <v>0</v>
      </c>
      <c r="AC47" s="77">
        <f>'Actual Recruitment by Site'!AC47-'Final follow up_completed'!AC46-AC48</f>
        <v>0</v>
      </c>
      <c r="AD47" s="77">
        <f>'Actual Recruitment by Site'!AD47-'Final follow up_completed'!AD46-AD48</f>
        <v>0</v>
      </c>
      <c r="AE47" s="77">
        <f>'Actual Recruitment by Site'!AE47-'Final follow up_completed'!AE46-AE48</f>
        <v>0</v>
      </c>
      <c r="AF47" s="77">
        <f>'Actual Recruitment by Site'!AF47-'Final follow up_completed'!AF46-AF48</f>
        <v>0</v>
      </c>
      <c r="AG47" s="77">
        <f>'Actual Recruitment by Site'!AG47-'Final follow up_completed'!AG46-AG48</f>
        <v>0</v>
      </c>
      <c r="AH47" s="77">
        <f>'Actual Recruitment by Site'!AH47-'Final follow up_completed'!AH46-AH48</f>
        <v>0</v>
      </c>
      <c r="AI47" s="77">
        <f>'Actual Recruitment by Site'!AI47-'Final follow up_completed'!AI46-AI48</f>
        <v>0</v>
      </c>
      <c r="AJ47" s="77">
        <f>'Actual Recruitment by Site'!AJ47-'Final follow up_completed'!AJ46-AJ48</f>
        <v>0</v>
      </c>
      <c r="AK47" s="77">
        <f>'Actual Recruitment by Site'!AK47-'Final follow up_completed'!AK46-AK48</f>
        <v>0</v>
      </c>
      <c r="AL47" s="77">
        <f>'Actual Recruitment by Site'!AL47-'Final follow up_completed'!AL46-AL48</f>
        <v>0</v>
      </c>
      <c r="AM47" s="77">
        <f>'Actual Recruitment by Site'!AM47-'Final follow up_completed'!AM46-AM48</f>
        <v>0</v>
      </c>
      <c r="AN47" s="77">
        <f>'Actual Recruitment by Site'!AN47-'Final follow up_completed'!AN46-AN48</f>
        <v>0</v>
      </c>
      <c r="AO47" s="77">
        <f>'Actual Recruitment by Site'!AO47-'Final follow up_completed'!AO46-AO48</f>
        <v>0</v>
      </c>
      <c r="AP47" s="77">
        <f>'Actual Recruitment by Site'!AP47-'Final follow up_completed'!AP46-AP48</f>
        <v>0</v>
      </c>
      <c r="AQ47" s="77">
        <f>'Actual Recruitment by Site'!AQ47-'Final follow up_completed'!AQ46-AQ48</f>
        <v>0</v>
      </c>
      <c r="AR47" s="77">
        <f>'Actual Recruitment by Site'!AR47-'Final follow up_completed'!AR46-AR48</f>
        <v>0</v>
      </c>
      <c r="AS47" s="77">
        <f>'Actual Recruitment by Site'!AS47-'Final follow up_completed'!AS46-AS48</f>
        <v>0</v>
      </c>
      <c r="AT47" s="77">
        <f>'Actual Recruitment by Site'!AT47-'Final follow up_completed'!AT46-AT48</f>
        <v>0</v>
      </c>
      <c r="AU47" s="77">
        <f>'Actual Recruitment by Site'!AU47-'Final follow up_completed'!AU46-AU48</f>
        <v>0</v>
      </c>
      <c r="AV47" s="77">
        <f>'Actual Recruitment by Site'!AV47-'Final follow up_completed'!AV46-AV48</f>
        <v>0</v>
      </c>
      <c r="AW47" s="77">
        <f>'Actual Recruitment by Site'!AW47-'Final follow up_completed'!AW46-AW48</f>
        <v>0</v>
      </c>
      <c r="AX47" s="77">
        <f>'Actual Recruitment by Site'!AX47-'Final follow up_completed'!AX46-AX48</f>
        <v>0</v>
      </c>
      <c r="AY47" s="77">
        <f>'Actual Recruitment by Site'!AY47-'Final follow up_completed'!AY46-AY48</f>
        <v>0</v>
      </c>
      <c r="AZ47" s="77">
        <f>'Actual Recruitment by Site'!AZ47-'Final follow up_completed'!AZ46-AZ48</f>
        <v>0</v>
      </c>
      <c r="BA47" s="77">
        <f>'Actual Recruitment by Site'!BA47-'Final follow up_completed'!BA46-BA48</f>
        <v>0</v>
      </c>
      <c r="BB47" s="77">
        <f>'Actual Recruitment by Site'!BB47-'Final follow up_completed'!BB46-BB48</f>
        <v>0</v>
      </c>
      <c r="BC47" s="77">
        <f>'Actual Recruitment by Site'!BC47-'Final follow up_completed'!BC46-BC48</f>
        <v>0</v>
      </c>
      <c r="BD47" s="77">
        <f>'Actual Recruitment by Site'!BD47-'Final follow up_completed'!BD46-BD48</f>
        <v>0</v>
      </c>
      <c r="BE47" s="77">
        <f>'Actual Recruitment by Site'!BE47-'Final follow up_completed'!BE46-BE48</f>
        <v>0</v>
      </c>
      <c r="BF47" s="77">
        <f>'Actual Recruitment by Site'!BF47-'Final follow up_completed'!BF46-BF48</f>
        <v>0</v>
      </c>
      <c r="BG47" s="77">
        <f>'Actual Recruitment by Site'!BG47-'Final follow up_completed'!BG46-BG48</f>
        <v>0</v>
      </c>
      <c r="BH47" s="77">
        <f>'Actual Recruitment by Site'!BH47-'Final follow up_completed'!BH46-BH48</f>
        <v>0</v>
      </c>
      <c r="BI47" s="77">
        <f>'Actual Recruitment by Site'!BI47-'Final follow up_completed'!BI46-BI48</f>
        <v>0</v>
      </c>
      <c r="BJ47" s="77">
        <f>'Actual Recruitment by Site'!BJ47-'Final follow up_completed'!BJ46-BJ48</f>
        <v>0</v>
      </c>
    </row>
    <row r="48" spans="1:64" ht="14.4" x14ac:dyDescent="0.3">
      <c r="B48" s="76" t="s">
        <v>152</v>
      </c>
      <c r="C48" s="183">
        <f>'Actual Recruitment by Site'!C52</f>
        <v>1</v>
      </c>
      <c r="D48" s="183">
        <f>'Actual Recruitment by Site'!D52</f>
        <v>0</v>
      </c>
      <c r="E48" s="183">
        <f>'Actual Recruitment by Site'!E52</f>
        <v>0</v>
      </c>
      <c r="F48" s="183">
        <f>'Actual Recruitment by Site'!F52</f>
        <v>0</v>
      </c>
      <c r="G48" s="183">
        <f>'Actual Recruitment by Site'!G52</f>
        <v>0</v>
      </c>
      <c r="H48" s="183">
        <f>'Actual Recruitment by Site'!H52</f>
        <v>0</v>
      </c>
      <c r="I48" s="183">
        <f>'Actual Recruitment by Site'!I52</f>
        <v>0</v>
      </c>
      <c r="J48" s="183">
        <f>'Actual Recruitment by Site'!J52</f>
        <v>0</v>
      </c>
      <c r="K48" s="183">
        <f>'Actual Recruitment by Site'!K52</f>
        <v>0</v>
      </c>
      <c r="L48" s="183">
        <f>'Actual Recruitment by Site'!L52</f>
        <v>0</v>
      </c>
      <c r="M48" s="183">
        <f>'Actual Recruitment by Site'!M52</f>
        <v>0</v>
      </c>
      <c r="N48" s="183">
        <f>'Actual Recruitment by Site'!N52</f>
        <v>0</v>
      </c>
      <c r="O48" s="183">
        <f>'Actual Recruitment by Site'!O52</f>
        <v>0</v>
      </c>
      <c r="P48" s="183">
        <f>'Actual Recruitment by Site'!P52</f>
        <v>0</v>
      </c>
      <c r="Q48" s="183">
        <f>'Actual Recruitment by Site'!Q52</f>
        <v>0</v>
      </c>
      <c r="R48" s="183">
        <f>'Actual Recruitment by Site'!R52</f>
        <v>0</v>
      </c>
      <c r="S48" s="183">
        <f>'Actual Recruitment by Site'!S52</f>
        <v>0</v>
      </c>
      <c r="T48" s="183">
        <f>'Actual Recruitment by Site'!T52</f>
        <v>0</v>
      </c>
      <c r="U48" s="183">
        <f>'Actual Recruitment by Site'!U52</f>
        <v>0</v>
      </c>
      <c r="V48" s="183">
        <f>'Actual Recruitment by Site'!V52</f>
        <v>0</v>
      </c>
      <c r="W48" s="183">
        <f>'Actual Recruitment by Site'!W52</f>
        <v>0</v>
      </c>
      <c r="X48" s="183">
        <f>'Actual Recruitment by Site'!X52</f>
        <v>0</v>
      </c>
      <c r="Y48" s="183">
        <f>'Actual Recruitment by Site'!Y52</f>
        <v>0</v>
      </c>
      <c r="Z48" s="183">
        <f>'Actual Recruitment by Site'!Z52</f>
        <v>0</v>
      </c>
      <c r="AA48" s="183">
        <f>'Actual Recruitment by Site'!AA52</f>
        <v>0</v>
      </c>
      <c r="AB48" s="183">
        <f>'Actual Recruitment by Site'!AB52</f>
        <v>0</v>
      </c>
      <c r="AC48" s="183">
        <f>'Actual Recruitment by Site'!AC52</f>
        <v>0</v>
      </c>
      <c r="AD48" s="183">
        <f>'Actual Recruitment by Site'!AD52</f>
        <v>0</v>
      </c>
      <c r="AE48" s="183">
        <f>'Actual Recruitment by Site'!AE52</f>
        <v>0</v>
      </c>
      <c r="AF48" s="183">
        <f>'Actual Recruitment by Site'!AF52</f>
        <v>0</v>
      </c>
      <c r="AG48" s="183">
        <f>'Actual Recruitment by Site'!AG52</f>
        <v>0</v>
      </c>
      <c r="AH48" s="183">
        <f>'Actual Recruitment by Site'!AH52</f>
        <v>0</v>
      </c>
      <c r="AI48" s="183">
        <f>'Actual Recruitment by Site'!AI52</f>
        <v>0</v>
      </c>
      <c r="AJ48" s="183">
        <f>'Actual Recruitment by Site'!AJ52</f>
        <v>0</v>
      </c>
      <c r="AK48" s="183">
        <f>'Actual Recruitment by Site'!AK52</f>
        <v>0</v>
      </c>
      <c r="AL48" s="183">
        <f>'Actual Recruitment by Site'!AL52</f>
        <v>0</v>
      </c>
      <c r="AM48" s="183">
        <f>'Actual Recruitment by Site'!AM52</f>
        <v>0</v>
      </c>
      <c r="AN48" s="183">
        <f>'Actual Recruitment by Site'!AN52</f>
        <v>0</v>
      </c>
      <c r="AO48" s="183">
        <f>'Actual Recruitment by Site'!AO52</f>
        <v>0</v>
      </c>
      <c r="AP48" s="183">
        <f>'Actual Recruitment by Site'!AP52</f>
        <v>0</v>
      </c>
      <c r="AQ48" s="183">
        <f>'Actual Recruitment by Site'!AQ52</f>
        <v>0</v>
      </c>
      <c r="AR48" s="183">
        <f>'Actual Recruitment by Site'!AR52</f>
        <v>0</v>
      </c>
      <c r="AS48" s="183">
        <f>'Actual Recruitment by Site'!AS52</f>
        <v>0</v>
      </c>
      <c r="AT48" s="183">
        <f>'Actual Recruitment by Site'!AT52</f>
        <v>0</v>
      </c>
      <c r="AU48" s="183">
        <f>'Actual Recruitment by Site'!AU52</f>
        <v>0</v>
      </c>
      <c r="AV48" s="183">
        <f>'Actual Recruitment by Site'!AV52</f>
        <v>0</v>
      </c>
      <c r="AW48" s="183">
        <f>'Actual Recruitment by Site'!AW52</f>
        <v>0</v>
      </c>
      <c r="AX48" s="183">
        <f>'Actual Recruitment by Site'!AX52</f>
        <v>0</v>
      </c>
      <c r="AY48" s="183">
        <f>'Actual Recruitment by Site'!AY52</f>
        <v>0</v>
      </c>
      <c r="AZ48" s="183">
        <f>'Actual Recruitment by Site'!AZ52</f>
        <v>0</v>
      </c>
      <c r="BA48" s="183">
        <f>'Actual Recruitment by Site'!BA52</f>
        <v>0</v>
      </c>
      <c r="BB48" s="183">
        <f>'Actual Recruitment by Site'!BB52</f>
        <v>0</v>
      </c>
      <c r="BC48" s="183">
        <f>'Actual Recruitment by Site'!BC52</f>
        <v>0</v>
      </c>
      <c r="BD48" s="183">
        <f>'Actual Recruitment by Site'!BD52</f>
        <v>0</v>
      </c>
      <c r="BE48" s="183">
        <f>'Actual Recruitment by Site'!BE52</f>
        <v>0</v>
      </c>
      <c r="BF48" s="183">
        <f>'Actual Recruitment by Site'!BF52</f>
        <v>0</v>
      </c>
      <c r="BG48" s="183">
        <f>'Actual Recruitment by Site'!BG52</f>
        <v>0</v>
      </c>
      <c r="BH48" s="183">
        <f>'Actual Recruitment by Site'!BH52</f>
        <v>0</v>
      </c>
      <c r="BI48" s="183">
        <f>'Actual Recruitment by Site'!BI52</f>
        <v>0</v>
      </c>
      <c r="BJ48" s="183">
        <f>'Actual Recruitment by Site'!BJ52</f>
        <v>0</v>
      </c>
    </row>
    <row r="49" spans="2:62" ht="58.2" thickBot="1" x14ac:dyDescent="0.35">
      <c r="B49" s="74" t="s">
        <v>161</v>
      </c>
      <c r="C49" s="184">
        <f>'Actual Recruitment by Site'!C53</f>
        <v>1</v>
      </c>
      <c r="D49" s="184">
        <f>'Actual Recruitment by Site'!D53</f>
        <v>0</v>
      </c>
      <c r="E49" s="184">
        <f>'Actual Recruitment by Site'!E53</f>
        <v>0</v>
      </c>
      <c r="F49" s="184">
        <f>'Actual Recruitment by Site'!F53</f>
        <v>0</v>
      </c>
      <c r="G49" s="184" t="e">
        <f>'Actual Recruitment by Site'!G53</f>
        <v>#DIV/0!</v>
      </c>
      <c r="H49" s="184" t="e">
        <f>'Actual Recruitment by Site'!H53</f>
        <v>#DIV/0!</v>
      </c>
      <c r="I49" s="184" t="e">
        <f>'Actual Recruitment by Site'!I53</f>
        <v>#DIV/0!</v>
      </c>
      <c r="J49" s="184" t="e">
        <f>'Actual Recruitment by Site'!J53</f>
        <v>#DIV/0!</v>
      </c>
      <c r="K49" s="184" t="e">
        <f>'Actual Recruitment by Site'!K53</f>
        <v>#DIV/0!</v>
      </c>
      <c r="L49" s="184" t="e">
        <f>'Actual Recruitment by Site'!L53</f>
        <v>#DIV/0!</v>
      </c>
      <c r="M49" s="184" t="e">
        <f>'Actual Recruitment by Site'!M53</f>
        <v>#DIV/0!</v>
      </c>
      <c r="N49" s="184" t="e">
        <f>'Actual Recruitment by Site'!N53</f>
        <v>#DIV/0!</v>
      </c>
      <c r="O49" s="184" t="e">
        <f>'Actual Recruitment by Site'!O53</f>
        <v>#DIV/0!</v>
      </c>
      <c r="P49" s="184" t="e">
        <f>'Actual Recruitment by Site'!P53</f>
        <v>#DIV/0!</v>
      </c>
      <c r="Q49" s="184" t="e">
        <f>'Actual Recruitment by Site'!Q53</f>
        <v>#DIV/0!</v>
      </c>
      <c r="R49" s="184" t="e">
        <f>'Actual Recruitment by Site'!R53</f>
        <v>#DIV/0!</v>
      </c>
      <c r="S49" s="184" t="e">
        <f>'Actual Recruitment by Site'!S53</f>
        <v>#DIV/0!</v>
      </c>
      <c r="T49" s="184" t="e">
        <f>'Actual Recruitment by Site'!T53</f>
        <v>#DIV/0!</v>
      </c>
      <c r="U49" s="184" t="e">
        <f>'Actual Recruitment by Site'!U53</f>
        <v>#DIV/0!</v>
      </c>
      <c r="V49" s="184" t="e">
        <f>'Actual Recruitment by Site'!V53</f>
        <v>#DIV/0!</v>
      </c>
      <c r="W49" s="184" t="e">
        <f>'Actual Recruitment by Site'!W53</f>
        <v>#DIV/0!</v>
      </c>
      <c r="X49" s="184" t="e">
        <f>'Actual Recruitment by Site'!X53</f>
        <v>#DIV/0!</v>
      </c>
      <c r="Y49" s="184" t="e">
        <f>'Actual Recruitment by Site'!Y53</f>
        <v>#DIV/0!</v>
      </c>
      <c r="Z49" s="184" t="e">
        <f>'Actual Recruitment by Site'!Z53</f>
        <v>#DIV/0!</v>
      </c>
      <c r="AA49" s="184" t="e">
        <f>'Actual Recruitment by Site'!AA53</f>
        <v>#DIV/0!</v>
      </c>
      <c r="AB49" s="184" t="e">
        <f>'Actual Recruitment by Site'!AB53</f>
        <v>#DIV/0!</v>
      </c>
      <c r="AC49" s="184" t="e">
        <f>'Actual Recruitment by Site'!AC53</f>
        <v>#DIV/0!</v>
      </c>
      <c r="AD49" s="184" t="e">
        <f>'Actual Recruitment by Site'!AD53</f>
        <v>#DIV/0!</v>
      </c>
      <c r="AE49" s="184" t="e">
        <f>'Actual Recruitment by Site'!AE53</f>
        <v>#DIV/0!</v>
      </c>
      <c r="AF49" s="184" t="e">
        <f>'Actual Recruitment by Site'!AF53</f>
        <v>#DIV/0!</v>
      </c>
      <c r="AG49" s="184" t="e">
        <f>'Actual Recruitment by Site'!AG53</f>
        <v>#DIV/0!</v>
      </c>
      <c r="AH49" s="184" t="e">
        <f>'Actual Recruitment by Site'!AH53</f>
        <v>#DIV/0!</v>
      </c>
      <c r="AI49" s="184" t="e">
        <f>'Actual Recruitment by Site'!AI53</f>
        <v>#DIV/0!</v>
      </c>
      <c r="AJ49" s="184" t="e">
        <f>'Actual Recruitment by Site'!AJ53</f>
        <v>#DIV/0!</v>
      </c>
      <c r="AK49" s="184" t="e">
        <f>'Actual Recruitment by Site'!AK53</f>
        <v>#DIV/0!</v>
      </c>
      <c r="AL49" s="184" t="e">
        <f>'Actual Recruitment by Site'!AL53</f>
        <v>#DIV/0!</v>
      </c>
      <c r="AM49" s="184" t="e">
        <f>'Actual Recruitment by Site'!AM53</f>
        <v>#DIV/0!</v>
      </c>
      <c r="AN49" s="184" t="e">
        <f>'Actual Recruitment by Site'!AN53</f>
        <v>#DIV/0!</v>
      </c>
      <c r="AO49" s="184" t="e">
        <f>'Actual Recruitment by Site'!AO53</f>
        <v>#DIV/0!</v>
      </c>
      <c r="AP49" s="184" t="e">
        <f>'Actual Recruitment by Site'!AP53</f>
        <v>#DIV/0!</v>
      </c>
      <c r="AQ49" s="184" t="e">
        <f>'Actual Recruitment by Site'!AQ53</f>
        <v>#DIV/0!</v>
      </c>
      <c r="AR49" s="184" t="e">
        <f>'Actual Recruitment by Site'!AR53</f>
        <v>#DIV/0!</v>
      </c>
      <c r="AS49" s="184" t="e">
        <f>'Actual Recruitment by Site'!AS53</f>
        <v>#DIV/0!</v>
      </c>
      <c r="AT49" s="184" t="e">
        <f>'Actual Recruitment by Site'!AT53</f>
        <v>#DIV/0!</v>
      </c>
      <c r="AU49" s="184" t="e">
        <f>'Actual Recruitment by Site'!AU53</f>
        <v>#DIV/0!</v>
      </c>
      <c r="AV49" s="184" t="e">
        <f>'Actual Recruitment by Site'!AV53</f>
        <v>#DIV/0!</v>
      </c>
      <c r="AW49" s="184" t="e">
        <f>'Actual Recruitment by Site'!AW53</f>
        <v>#DIV/0!</v>
      </c>
      <c r="AX49" s="184" t="e">
        <f>'Actual Recruitment by Site'!AX53</f>
        <v>#DIV/0!</v>
      </c>
      <c r="AY49" s="184" t="e">
        <f>'Actual Recruitment by Site'!AY53</f>
        <v>#DIV/0!</v>
      </c>
      <c r="AZ49" s="184" t="e">
        <f>'Actual Recruitment by Site'!AZ53</f>
        <v>#DIV/0!</v>
      </c>
      <c r="BA49" s="184" t="e">
        <f>'Actual Recruitment by Site'!BA53</f>
        <v>#DIV/0!</v>
      </c>
      <c r="BB49" s="184" t="e">
        <f>'Actual Recruitment by Site'!BB53</f>
        <v>#DIV/0!</v>
      </c>
      <c r="BC49" s="184" t="e">
        <f>'Actual Recruitment by Site'!BC53</f>
        <v>#DIV/0!</v>
      </c>
      <c r="BD49" s="184" t="e">
        <f>'Actual Recruitment by Site'!BD53</f>
        <v>#DIV/0!</v>
      </c>
      <c r="BE49" s="184" t="e">
        <f>'Actual Recruitment by Site'!BE53</f>
        <v>#DIV/0!</v>
      </c>
      <c r="BF49" s="184" t="e">
        <f>'Actual Recruitment by Site'!BF53</f>
        <v>#DIV/0!</v>
      </c>
      <c r="BG49" s="184" t="e">
        <f>'Actual Recruitment by Site'!BG53</f>
        <v>#DIV/0!</v>
      </c>
      <c r="BH49" s="184" t="e">
        <f>'Actual Recruitment by Site'!BH53</f>
        <v>#DIV/0!</v>
      </c>
      <c r="BI49" s="184" t="e">
        <f>'Actual Recruitment by Site'!BI53</f>
        <v>#DIV/0!</v>
      </c>
      <c r="BJ49" s="184" t="e">
        <f>'Actual Recruitment by Site'!BJ53</f>
        <v>#DIV/0!</v>
      </c>
    </row>
    <row r="50" spans="2:62" ht="14.4" x14ac:dyDescent="0.3">
      <c r="B50" s="73" t="s">
        <v>162</v>
      </c>
      <c r="C50" s="78">
        <f>C46+C48/'Actual Recruitment by Site'!C47</f>
        <v>1</v>
      </c>
      <c r="D50" s="78">
        <f>D46+D48/'Actual Recruitment by Site'!D47</f>
        <v>0</v>
      </c>
      <c r="E50" s="78">
        <f>E46+E48/'Actual Recruitment by Site'!E47</f>
        <v>0</v>
      </c>
      <c r="F50" s="78">
        <f>F46+F48/'Actual Recruitment by Site'!F47</f>
        <v>0</v>
      </c>
      <c r="G50" s="78" t="e">
        <f>G46+G48/'Actual Recruitment by Site'!G47</f>
        <v>#DIV/0!</v>
      </c>
      <c r="H50" s="78" t="e">
        <f>H46+H48/'Actual Recruitment by Site'!H47</f>
        <v>#DIV/0!</v>
      </c>
      <c r="I50" s="78" t="e">
        <f>I46+I48/'Actual Recruitment by Site'!I47</f>
        <v>#DIV/0!</v>
      </c>
      <c r="J50" s="78" t="e">
        <f>J46+J48/'Actual Recruitment by Site'!J47</f>
        <v>#DIV/0!</v>
      </c>
      <c r="K50" s="78" t="e">
        <f>K46+K48/'Actual Recruitment by Site'!K47</f>
        <v>#DIV/0!</v>
      </c>
      <c r="L50" s="78" t="e">
        <f>L46+L48/'Actual Recruitment by Site'!L47</f>
        <v>#DIV/0!</v>
      </c>
      <c r="M50" s="78" t="e">
        <f>M46+M48/'Actual Recruitment by Site'!M47</f>
        <v>#DIV/0!</v>
      </c>
      <c r="N50" s="78" t="e">
        <f>N46+N48/'Actual Recruitment by Site'!N47</f>
        <v>#DIV/0!</v>
      </c>
      <c r="O50" s="78" t="e">
        <f>O46+O48/'Actual Recruitment by Site'!O47</f>
        <v>#DIV/0!</v>
      </c>
      <c r="P50" s="78" t="e">
        <f>P46+P48/'Actual Recruitment by Site'!P47</f>
        <v>#DIV/0!</v>
      </c>
      <c r="Q50" s="78" t="e">
        <f>Q46+Q48/'Actual Recruitment by Site'!Q47</f>
        <v>#DIV/0!</v>
      </c>
      <c r="R50" s="78" t="e">
        <f>R46+R48/'Actual Recruitment by Site'!R47</f>
        <v>#DIV/0!</v>
      </c>
      <c r="S50" s="78" t="e">
        <f>S46+S48/'Actual Recruitment by Site'!S47</f>
        <v>#DIV/0!</v>
      </c>
      <c r="T50" s="78" t="e">
        <f>T46+T48/'Actual Recruitment by Site'!T47</f>
        <v>#DIV/0!</v>
      </c>
      <c r="U50" s="78" t="e">
        <f>U46+U48/'Actual Recruitment by Site'!U47</f>
        <v>#DIV/0!</v>
      </c>
      <c r="V50" s="78" t="e">
        <f>V46+V48/'Actual Recruitment by Site'!V47</f>
        <v>#DIV/0!</v>
      </c>
      <c r="W50" s="78" t="e">
        <f>W46+W48/'Actual Recruitment by Site'!W47</f>
        <v>#DIV/0!</v>
      </c>
      <c r="X50" s="78" t="e">
        <f>X46+X48/'Actual Recruitment by Site'!X47</f>
        <v>#DIV/0!</v>
      </c>
      <c r="Y50" s="78" t="e">
        <f>Y46+Y48/'Actual Recruitment by Site'!Y47</f>
        <v>#DIV/0!</v>
      </c>
      <c r="Z50" s="78" t="e">
        <f>Z46+Z48/'Actual Recruitment by Site'!Z47</f>
        <v>#DIV/0!</v>
      </c>
      <c r="AA50" s="78" t="e">
        <f>AA46+AA48/'Actual Recruitment by Site'!AA47</f>
        <v>#DIV/0!</v>
      </c>
      <c r="AB50" s="78" t="e">
        <f>AB46+AB48/'Actual Recruitment by Site'!AB47</f>
        <v>#DIV/0!</v>
      </c>
      <c r="AC50" s="78" t="e">
        <f>AC46+AC48/'Actual Recruitment by Site'!AC47</f>
        <v>#DIV/0!</v>
      </c>
      <c r="AD50" s="78" t="e">
        <f>AD46+AD48/'Actual Recruitment by Site'!AD47</f>
        <v>#DIV/0!</v>
      </c>
      <c r="AE50" s="78" t="e">
        <f>AE46+AE48/'Actual Recruitment by Site'!AE47</f>
        <v>#DIV/0!</v>
      </c>
      <c r="AF50" s="78" t="e">
        <f>AF46+AF48/'Actual Recruitment by Site'!AF47</f>
        <v>#DIV/0!</v>
      </c>
      <c r="AG50" s="78" t="e">
        <f>AG46+AG48/'Actual Recruitment by Site'!AG47</f>
        <v>#DIV/0!</v>
      </c>
      <c r="AH50" s="78" t="e">
        <f>AH46+AH48/'Actual Recruitment by Site'!AH47</f>
        <v>#DIV/0!</v>
      </c>
      <c r="AI50" s="78" t="e">
        <f>AI46+AI48/'Actual Recruitment by Site'!AI47</f>
        <v>#DIV/0!</v>
      </c>
      <c r="AJ50" s="78" t="e">
        <f>AJ46+AJ48/'Actual Recruitment by Site'!AJ47</f>
        <v>#DIV/0!</v>
      </c>
      <c r="AK50" s="78" t="e">
        <f>AK46+AK48/'Actual Recruitment by Site'!AK47</f>
        <v>#DIV/0!</v>
      </c>
      <c r="AL50" s="78" t="e">
        <f>AL46+AL48/'Actual Recruitment by Site'!AL47</f>
        <v>#DIV/0!</v>
      </c>
      <c r="AM50" s="78" t="e">
        <f>AM46+AM48/'Actual Recruitment by Site'!AM47</f>
        <v>#DIV/0!</v>
      </c>
      <c r="AN50" s="78" t="e">
        <f>AN46+AN48/'Actual Recruitment by Site'!AN47</f>
        <v>#DIV/0!</v>
      </c>
      <c r="AO50" s="78" t="e">
        <f>AO46+AO48/'Actual Recruitment by Site'!AO47</f>
        <v>#DIV/0!</v>
      </c>
      <c r="AP50" s="78" t="e">
        <f>AP46+AP48/'Actual Recruitment by Site'!AP47</f>
        <v>#DIV/0!</v>
      </c>
      <c r="AQ50" s="78" t="e">
        <f>AQ46+AQ48/'Actual Recruitment by Site'!AQ47</f>
        <v>#DIV/0!</v>
      </c>
      <c r="AR50" s="78" t="e">
        <f>AR46+AR48/'Actual Recruitment by Site'!AR47</f>
        <v>#DIV/0!</v>
      </c>
      <c r="AS50" s="78" t="e">
        <f>AS46+AS48/'Actual Recruitment by Site'!AS47</f>
        <v>#DIV/0!</v>
      </c>
      <c r="AT50" s="78" t="e">
        <f>AT46+AT48/'Actual Recruitment by Site'!AT47</f>
        <v>#DIV/0!</v>
      </c>
      <c r="AU50" s="78" t="e">
        <f>AU46+AU48/'Actual Recruitment by Site'!AU47</f>
        <v>#DIV/0!</v>
      </c>
      <c r="AV50" s="78" t="e">
        <f>AV46+AV48/'Actual Recruitment by Site'!AV47</f>
        <v>#DIV/0!</v>
      </c>
      <c r="AW50" s="78" t="e">
        <f>AW46+AW48/'Actual Recruitment by Site'!AW47</f>
        <v>#DIV/0!</v>
      </c>
      <c r="AX50" s="78" t="e">
        <f>AX46+AX48/'Actual Recruitment by Site'!AX47</f>
        <v>#DIV/0!</v>
      </c>
      <c r="AY50" s="78" t="e">
        <f>AY46+AY48/'Actual Recruitment by Site'!AY47</f>
        <v>#DIV/0!</v>
      </c>
      <c r="AZ50" s="78" t="e">
        <f>AZ46+AZ48/'Actual Recruitment by Site'!AZ47</f>
        <v>#DIV/0!</v>
      </c>
      <c r="BA50" s="78" t="e">
        <f>BA46+BA48/'Actual Recruitment by Site'!BA47</f>
        <v>#DIV/0!</v>
      </c>
      <c r="BB50" s="78" t="e">
        <f>BB46+BB48/'Actual Recruitment by Site'!BB47</f>
        <v>#DIV/0!</v>
      </c>
      <c r="BC50" s="78" t="e">
        <f>BC46+BC48/'Actual Recruitment by Site'!BC47</f>
        <v>#DIV/0!</v>
      </c>
      <c r="BD50" s="78" t="e">
        <f>BD46+BD48/'Actual Recruitment by Site'!BD47</f>
        <v>#DIV/0!</v>
      </c>
      <c r="BE50" s="78" t="e">
        <f>BE46+BE48/'Actual Recruitment by Site'!BE47</f>
        <v>#DIV/0!</v>
      </c>
      <c r="BF50" s="78" t="e">
        <f>BF46+BF48/'Actual Recruitment by Site'!BF47</f>
        <v>#DIV/0!</v>
      </c>
      <c r="BG50" s="78" t="e">
        <f>BG46+BG48/'Actual Recruitment by Site'!BG47</f>
        <v>#DIV/0!</v>
      </c>
      <c r="BH50" s="78" t="e">
        <f>BH46+BH48/'Actual Recruitment by Site'!BH47</f>
        <v>#DIV/0!</v>
      </c>
      <c r="BI50" s="78" t="e">
        <f>BI46+BI48/'Actual Recruitment by Site'!BI47</f>
        <v>#DIV/0!</v>
      </c>
      <c r="BJ50" s="78" t="e">
        <f>BJ46+BJ48/'Actual Recruitment by Site'!BJ47</f>
        <v>#DIV/0!</v>
      </c>
    </row>
    <row r="51" spans="2:62" ht="15" customHeight="1" x14ac:dyDescent="0.3">
      <c r="B51" t="s">
        <v>0</v>
      </c>
    </row>
    <row r="52" spans="2:62" ht="14.4" x14ac:dyDescent="0.3">
      <c r="B52" s="87" t="s">
        <v>60</v>
      </c>
    </row>
  </sheetData>
  <mergeCells count="3">
    <mergeCell ref="BK5:BK6"/>
    <mergeCell ref="BL5:BL6"/>
    <mergeCell ref="A6:B6"/>
  </mergeCells>
  <conditionalFormatting sqref="C7:BJ7 G8:BJ9">
    <cfRule type="top10" dxfId="5" priority="34" rank="1"/>
  </conditionalFormatting>
  <conditionalFormatting sqref="C8:F9 C10:BJ45">
    <cfRule type="top10" dxfId="4" priority="29" rank="1"/>
  </conditionalFormatting>
  <conditionalFormatting sqref="C50:BJ50">
    <cfRule type="colorScale" priority="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C46:BJ46">
    <cfRule type="top10" dxfId="3" priority="121" rank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A1:BL50"/>
  <sheetViews>
    <sheetView zoomScale="70" zoomScaleNormal="70" workbookViewId="0">
      <selection activeCell="C50" sqref="B50:C50"/>
    </sheetView>
  </sheetViews>
  <sheetFormatPr defaultRowHeight="15" customHeight="1" x14ac:dyDescent="0.3"/>
  <cols>
    <col min="2" max="2" width="12.88671875" bestFit="1" customWidth="1"/>
    <col min="3" max="3" width="15.33203125" bestFit="1" customWidth="1"/>
    <col min="4" max="4" width="11.109375" customWidth="1"/>
    <col min="5" max="9" width="11.33203125" bestFit="1" customWidth="1"/>
    <col min="10" max="10" width="11.6640625" bestFit="1" customWidth="1"/>
    <col min="11" max="62" width="11.6640625" customWidth="1"/>
  </cols>
  <sheetData>
    <row r="1" spans="1:64" ht="14.4" x14ac:dyDescent="0.3">
      <c r="B1" s="11"/>
      <c r="C1" s="31" t="s">
        <v>132</v>
      </c>
    </row>
    <row r="2" spans="1:64" ht="14.4" x14ac:dyDescent="0.3">
      <c r="B2" s="32"/>
      <c r="C2" s="31" t="s">
        <v>133</v>
      </c>
    </row>
    <row r="4" spans="1:64" ht="21.6" thickBot="1" x14ac:dyDescent="0.45">
      <c r="C4" s="112" t="str">
        <f>'Study Overview'!$A$2&amp; " Screening/Washout"</f>
        <v>[Trial Name] Screening/Washout</v>
      </c>
    </row>
    <row r="5" spans="1:64" ht="45.75" customHeight="1" x14ac:dyDescent="0.3">
      <c r="C5" s="41">
        <f>'Projected Feasibility Recruited'!C6</f>
        <v>1</v>
      </c>
      <c r="D5" s="41">
        <f>'Projected Feasibility Recruited'!D6</f>
        <v>2</v>
      </c>
      <c r="E5" s="41">
        <f>'Projected Feasibility Recruited'!E6</f>
        <v>3</v>
      </c>
      <c r="F5" s="41">
        <f>'Projected Feasibility Recruited'!F6</f>
        <v>4</v>
      </c>
      <c r="G5" s="41">
        <f>'Projected Feasibility Recruited'!G6</f>
        <v>5</v>
      </c>
      <c r="H5" s="41" t="str">
        <f>'Projected Feasibility Recruited'!H6</f>
        <v>[Site no}</v>
      </c>
      <c r="I5" s="41" t="str">
        <f>'Projected Feasibility Recruited'!I6</f>
        <v>[Site no}</v>
      </c>
      <c r="J5" s="41" t="str">
        <f>'Projected Feasibility Recruited'!J6</f>
        <v>[Site no}</v>
      </c>
      <c r="K5" s="41" t="str">
        <f>'Projected Feasibility Recruited'!K6</f>
        <v>[Site no}</v>
      </c>
      <c r="L5" s="41" t="str">
        <f>'Projected Feasibility Recruited'!L6</f>
        <v>[Site no}</v>
      </c>
      <c r="M5" s="41" t="str">
        <f>'Projected Feasibility Recruited'!M6</f>
        <v>[Site no}</v>
      </c>
      <c r="N5" s="41" t="str">
        <f>'Projected Feasibility Recruited'!N6</f>
        <v>[Site no}</v>
      </c>
      <c r="O5" s="41" t="str">
        <f>'Projected Feasibility Recruited'!O6</f>
        <v>[Site no}</v>
      </c>
      <c r="P5" s="41" t="str">
        <f>'Projected Feasibility Recruited'!P6</f>
        <v>[Site no}</v>
      </c>
      <c r="Q5" s="41" t="str">
        <f>'Projected Feasibility Recruited'!Q6</f>
        <v>[Site no}</v>
      </c>
      <c r="R5" s="41" t="str">
        <f>'Projected Feasibility Recruited'!R6</f>
        <v>[Site no}</v>
      </c>
      <c r="S5" s="41" t="str">
        <f>'Projected Feasibility Recruited'!S6</f>
        <v>[Site no}</v>
      </c>
      <c r="T5" s="41" t="str">
        <f>'Projected Feasibility Recruited'!T6</f>
        <v>[Site no}</v>
      </c>
      <c r="U5" s="41" t="str">
        <f>'Projected Feasibility Recruited'!U6</f>
        <v>[Site no}</v>
      </c>
      <c r="V5" s="41" t="str">
        <f>'Projected Feasibility Recruited'!V6</f>
        <v>[Site no}</v>
      </c>
      <c r="W5" s="41" t="str">
        <f>'Projected Feasibility Recruited'!W6</f>
        <v>[Site no}</v>
      </c>
      <c r="X5" s="41" t="str">
        <f>'Projected Feasibility Recruited'!X6</f>
        <v>[Site no}</v>
      </c>
      <c r="Y5" s="41" t="str">
        <f>'Projected Feasibility Recruited'!Y6</f>
        <v>[Site no}</v>
      </c>
      <c r="Z5" s="41" t="str">
        <f>'Projected Feasibility Recruited'!Z6</f>
        <v>[Site no}</v>
      </c>
      <c r="AA5" s="41" t="str">
        <f>'Projected Feasibility Recruited'!AA6</f>
        <v>[Site no}</v>
      </c>
      <c r="AB5" s="41" t="str">
        <f>'Projected Feasibility Recruited'!AB6</f>
        <v>[Site no}</v>
      </c>
      <c r="AC5" s="41" t="str">
        <f>'Projected Feasibility Recruited'!AC6</f>
        <v>[Site no}</v>
      </c>
      <c r="AD5" s="41" t="str">
        <f>'Projected Feasibility Recruited'!AD6</f>
        <v>[Site no}</v>
      </c>
      <c r="AE5" s="41" t="str">
        <f>'Projected Feasibility Recruited'!AE6</f>
        <v>[Site no}</v>
      </c>
      <c r="AF5" s="41" t="str">
        <f>'Projected Feasibility Recruited'!AF6</f>
        <v>[Site no}</v>
      </c>
      <c r="AG5" s="41" t="str">
        <f>'Projected Feasibility Recruited'!AG6</f>
        <v>[Site no}</v>
      </c>
      <c r="AH5" s="41" t="str">
        <f>'Projected Feasibility Recruited'!AH6</f>
        <v>[Site no}</v>
      </c>
      <c r="AI5" s="41" t="str">
        <f>'Projected Feasibility Recruited'!AI6</f>
        <v>[Site no}</v>
      </c>
      <c r="AJ5" s="41" t="str">
        <f>'Projected Feasibility Recruited'!AJ6</f>
        <v>[Site no}</v>
      </c>
      <c r="AK5" s="41" t="str">
        <f>'Projected Feasibility Recruited'!AK6</f>
        <v>[Site no}</v>
      </c>
      <c r="AL5" s="41" t="str">
        <f>'Projected Feasibility Recruited'!AL6</f>
        <v>[Site no}</v>
      </c>
      <c r="AM5" s="41" t="str">
        <f>'Projected Feasibility Recruited'!AM6</f>
        <v>[Site no}</v>
      </c>
      <c r="AN5" s="41" t="str">
        <f>'Projected Feasibility Recruited'!AN6</f>
        <v>[Site no}</v>
      </c>
      <c r="AO5" s="41" t="str">
        <f>'Projected Feasibility Recruited'!AO6</f>
        <v>[Site no}</v>
      </c>
      <c r="AP5" s="41" t="str">
        <f>'Projected Feasibility Recruited'!AP6</f>
        <v>[Site no}</v>
      </c>
      <c r="AQ5" s="41" t="str">
        <f>'Projected Feasibility Recruited'!AQ6</f>
        <v>[Site no}</v>
      </c>
      <c r="AR5" s="41" t="str">
        <f>'Projected Feasibility Recruited'!AR6</f>
        <v>[Site no}</v>
      </c>
      <c r="AS5" s="41" t="str">
        <f>'Projected Feasibility Recruited'!AS6</f>
        <v>[Site no}</v>
      </c>
      <c r="AT5" s="41" t="str">
        <f>'Projected Feasibility Recruited'!AT6</f>
        <v>[Site no}</v>
      </c>
      <c r="AU5" s="41" t="str">
        <f>'Projected Feasibility Recruited'!AU6</f>
        <v>[Site no}</v>
      </c>
      <c r="AV5" s="41" t="str">
        <f>'Projected Feasibility Recruited'!AV6</f>
        <v>[Site no}</v>
      </c>
      <c r="AW5" s="41" t="str">
        <f>'Projected Feasibility Recruited'!AW6</f>
        <v>[Site no}</v>
      </c>
      <c r="AX5" s="41" t="str">
        <f>'Projected Feasibility Recruited'!AX6</f>
        <v>[Site no}</v>
      </c>
      <c r="AY5" s="41" t="str">
        <f>'Projected Feasibility Recruited'!AY6</f>
        <v>[Site no}</v>
      </c>
      <c r="AZ5" s="41" t="str">
        <f>'Projected Feasibility Recruited'!AZ6</f>
        <v>[Site no}</v>
      </c>
      <c r="BA5" s="41" t="str">
        <f>'Projected Feasibility Recruited'!BA6</f>
        <v>[Site no}</v>
      </c>
      <c r="BB5" s="41" t="str">
        <f>'Projected Feasibility Recruited'!BB6</f>
        <v>[Site no}</v>
      </c>
      <c r="BC5" s="41" t="str">
        <f>'Projected Feasibility Recruited'!BC6</f>
        <v>[Site no}</v>
      </c>
      <c r="BD5" s="41" t="str">
        <f>'Projected Feasibility Recruited'!BD6</f>
        <v>[Site no}</v>
      </c>
      <c r="BE5" s="41" t="str">
        <f>'Projected Feasibility Recruited'!BE6</f>
        <v>[Site no}</v>
      </c>
      <c r="BF5" s="41" t="str">
        <f>'Projected Feasibility Recruited'!BF6</f>
        <v>[Site no}</v>
      </c>
      <c r="BG5" s="41" t="str">
        <f>'Projected Feasibility Recruited'!BG6</f>
        <v>[Site no}</v>
      </c>
      <c r="BH5" s="41" t="str">
        <f>'Projected Feasibility Recruited'!BH6</f>
        <v>[Site no}</v>
      </c>
      <c r="BI5" s="41" t="str">
        <f>'Projected Feasibility Recruited'!BI6</f>
        <v>[Site no}</v>
      </c>
      <c r="BJ5" s="41" t="str">
        <f>'Projected Feasibility Recruited'!BJ6</f>
        <v>[Site no}</v>
      </c>
      <c r="BK5" s="209" t="s">
        <v>142</v>
      </c>
      <c r="BL5" s="209" t="s">
        <v>143</v>
      </c>
    </row>
    <row r="6" spans="1:64" ht="24" customHeight="1" thickBot="1" x14ac:dyDescent="0.35">
      <c r="A6" s="220" t="s">
        <v>17</v>
      </c>
      <c r="B6" s="220"/>
      <c r="C6" s="122" t="str">
        <f>'Projected Feasibility Recruited'!C7</f>
        <v>Edinburgh (RIE)</v>
      </c>
      <c r="D6" s="152" t="str">
        <f>'Projected Feasibility Recruited'!D7</f>
        <v>Fife</v>
      </c>
      <c r="E6" s="152" t="str">
        <f>'Projected Feasibility Recruited'!E7</f>
        <v>GGC</v>
      </c>
      <c r="F6" s="152" t="str">
        <f>'Projected Feasibility Recruited'!F7</f>
        <v>Aberdeen</v>
      </c>
      <c r="G6" s="152" t="str">
        <f>'Projected Feasibility Recruited'!G7</f>
        <v>Inverness</v>
      </c>
      <c r="H6" s="152" t="str">
        <f>'Projected Feasibility Recruited'!H7</f>
        <v>[Site name]</v>
      </c>
      <c r="I6" s="152" t="str">
        <f>'Projected Feasibility Recruited'!I7</f>
        <v>[Site name]</v>
      </c>
      <c r="J6" s="152" t="str">
        <f>'Projected Feasibility Recruited'!J7</f>
        <v>[Site name]</v>
      </c>
      <c r="K6" s="152" t="str">
        <f>'Projected Feasibility Recruited'!K7</f>
        <v>[Site name]</v>
      </c>
      <c r="L6" s="152" t="str">
        <f>'Projected Feasibility Recruited'!L7</f>
        <v>[Site name]</v>
      </c>
      <c r="M6" s="152" t="str">
        <f>'Projected Feasibility Recruited'!M7</f>
        <v>[Site name]</v>
      </c>
      <c r="N6" s="152" t="str">
        <f>'Projected Feasibility Recruited'!N7</f>
        <v>[Site name]</v>
      </c>
      <c r="O6" s="152" t="str">
        <f>'Projected Feasibility Recruited'!O7</f>
        <v>[Site name]</v>
      </c>
      <c r="P6" s="152" t="str">
        <f>'Projected Feasibility Recruited'!P7</f>
        <v>[Site name]</v>
      </c>
      <c r="Q6" s="152" t="str">
        <f>'Projected Feasibility Recruited'!Q7</f>
        <v>[Site name]</v>
      </c>
      <c r="R6" s="152" t="str">
        <f>'Projected Feasibility Recruited'!R7</f>
        <v>[Site name]</v>
      </c>
      <c r="S6" s="152" t="str">
        <f>'Projected Feasibility Recruited'!S7</f>
        <v>[Site name]</v>
      </c>
      <c r="T6" s="152" t="str">
        <f>'Projected Feasibility Recruited'!T7</f>
        <v>[Site name]</v>
      </c>
      <c r="U6" s="152" t="str">
        <f>'Projected Feasibility Recruited'!U7</f>
        <v>[Site name]</v>
      </c>
      <c r="V6" s="152" t="str">
        <f>'Projected Feasibility Recruited'!V7</f>
        <v>[Site name]</v>
      </c>
      <c r="W6" s="152" t="str">
        <f>'Projected Feasibility Recruited'!W7</f>
        <v>[Site name]</v>
      </c>
      <c r="X6" s="152" t="str">
        <f>'Projected Feasibility Recruited'!X7</f>
        <v>[Site name]</v>
      </c>
      <c r="Y6" s="152" t="str">
        <f>'Projected Feasibility Recruited'!Y7</f>
        <v>[Site name]</v>
      </c>
      <c r="Z6" s="152" t="str">
        <f>'Projected Feasibility Recruited'!Z7</f>
        <v>[Site name]</v>
      </c>
      <c r="AA6" s="152" t="str">
        <f>'Projected Feasibility Recruited'!AA7</f>
        <v>[Site name]</v>
      </c>
      <c r="AB6" s="152" t="str">
        <f>'Projected Feasibility Recruited'!AB7</f>
        <v>[Site name]</v>
      </c>
      <c r="AC6" s="152" t="str">
        <f>'Projected Feasibility Recruited'!AC7</f>
        <v>[Site name]</v>
      </c>
      <c r="AD6" s="152" t="str">
        <f>'Projected Feasibility Recruited'!AD7</f>
        <v>[Site name]</v>
      </c>
      <c r="AE6" s="152" t="str">
        <f>'Projected Feasibility Recruited'!AE7</f>
        <v>[Site name]</v>
      </c>
      <c r="AF6" s="152" t="str">
        <f>'Projected Feasibility Recruited'!AF7</f>
        <v>[Site name]</v>
      </c>
      <c r="AG6" s="152" t="str">
        <f>'Projected Feasibility Recruited'!AG7</f>
        <v>[Site name]</v>
      </c>
      <c r="AH6" s="152" t="str">
        <f>'Projected Feasibility Recruited'!AH7</f>
        <v>[Site name]</v>
      </c>
      <c r="AI6" s="152" t="str">
        <f>'Projected Feasibility Recruited'!AI7</f>
        <v>[Site name]</v>
      </c>
      <c r="AJ6" s="152" t="str">
        <f>'Projected Feasibility Recruited'!AJ7</f>
        <v>[Site name]</v>
      </c>
      <c r="AK6" s="152" t="str">
        <f>'Projected Feasibility Recruited'!AK7</f>
        <v>[Site name]</v>
      </c>
      <c r="AL6" s="152" t="str">
        <f>'Projected Feasibility Recruited'!AL7</f>
        <v>[Site name]</v>
      </c>
      <c r="AM6" s="152" t="str">
        <f>'Projected Feasibility Recruited'!AM7</f>
        <v>[Site name]</v>
      </c>
      <c r="AN6" s="152" t="str">
        <f>'Projected Feasibility Recruited'!AN7</f>
        <v>[Site name]</v>
      </c>
      <c r="AO6" s="152" t="str">
        <f>'Projected Feasibility Recruited'!AO7</f>
        <v>[Site name]</v>
      </c>
      <c r="AP6" s="152" t="str">
        <f>'Projected Feasibility Recruited'!AP7</f>
        <v>[Site name]</v>
      </c>
      <c r="AQ6" s="152" t="str">
        <f>'Projected Feasibility Recruited'!AQ7</f>
        <v>[Site name]</v>
      </c>
      <c r="AR6" s="152" t="str">
        <f>'Projected Feasibility Recruited'!AR7</f>
        <v>[Site name]</v>
      </c>
      <c r="AS6" s="152" t="str">
        <f>'Projected Feasibility Recruited'!AS7</f>
        <v>[Site name]</v>
      </c>
      <c r="AT6" s="152" t="str">
        <f>'Projected Feasibility Recruited'!AT7</f>
        <v>[Site name]</v>
      </c>
      <c r="AU6" s="152" t="str">
        <f>'Projected Feasibility Recruited'!AU7</f>
        <v>[Site name]</v>
      </c>
      <c r="AV6" s="152" t="str">
        <f>'Projected Feasibility Recruited'!AV7</f>
        <v>[Site name]</v>
      </c>
      <c r="AW6" s="152" t="str">
        <f>'Projected Feasibility Recruited'!AW7</f>
        <v>[Site name]</v>
      </c>
      <c r="AX6" s="152" t="str">
        <f>'Projected Feasibility Recruited'!AX7</f>
        <v>[Site name]</v>
      </c>
      <c r="AY6" s="152" t="str">
        <f>'Projected Feasibility Recruited'!AY7</f>
        <v>[Site name]</v>
      </c>
      <c r="AZ6" s="152" t="str">
        <f>'Projected Feasibility Recruited'!AZ7</f>
        <v>[Site name]</v>
      </c>
      <c r="BA6" s="152" t="str">
        <f>'Projected Feasibility Recruited'!BA7</f>
        <v>[Site name]</v>
      </c>
      <c r="BB6" s="152" t="str">
        <f>'Projected Feasibility Recruited'!BB7</f>
        <v>[Site name]</v>
      </c>
      <c r="BC6" s="152" t="str">
        <f>'Projected Feasibility Recruited'!BC7</f>
        <v>[Site name]</v>
      </c>
      <c r="BD6" s="152" t="str">
        <f>'Projected Feasibility Recruited'!BD7</f>
        <v>[Site name]</v>
      </c>
      <c r="BE6" s="152" t="str">
        <f>'Projected Feasibility Recruited'!BE7</f>
        <v>[Site name]</v>
      </c>
      <c r="BF6" s="152" t="str">
        <f>'Projected Feasibility Recruited'!BF7</f>
        <v>[Site name]</v>
      </c>
      <c r="BG6" s="152" t="str">
        <f>'Projected Feasibility Recruited'!BG7</f>
        <v>[Site name]</v>
      </c>
      <c r="BH6" s="152" t="str">
        <f>'Projected Feasibility Recruited'!BH7</f>
        <v>[Site name]</v>
      </c>
      <c r="BI6" s="152" t="str">
        <f>'Projected Feasibility Recruited'!BI7</f>
        <v>[Site name]</v>
      </c>
      <c r="BJ6" s="152" t="str">
        <f>'Projected Feasibility Recruited'!BJ7</f>
        <v>[Site name]</v>
      </c>
      <c r="BK6" s="210"/>
      <c r="BL6" s="211"/>
    </row>
    <row r="7" spans="1:64" ht="14.4" x14ac:dyDescent="0.3">
      <c r="A7" s="121">
        <f>'Study Overview'!H12</f>
        <v>7</v>
      </c>
      <c r="B7" s="145" t="str">
        <f>'Study Overview'!J12</f>
        <v>Jan 202X</v>
      </c>
      <c r="C7" s="123"/>
      <c r="D7" s="43"/>
      <c r="E7" s="43"/>
      <c r="F7" s="43"/>
      <c r="G7" s="43"/>
      <c r="H7" s="43"/>
      <c r="I7" s="43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62">
        <f>SUM(C7:BJ7)</f>
        <v>0</v>
      </c>
      <c r="BL7" s="35">
        <f>BK7</f>
        <v>0</v>
      </c>
    </row>
    <row r="8" spans="1:64" ht="14.4" x14ac:dyDescent="0.3">
      <c r="A8" s="121">
        <f>'Study Overview'!H13</f>
        <v>8</v>
      </c>
      <c r="B8" s="145" t="str">
        <f>'Study Overview'!J13</f>
        <v>Feb 202X</v>
      </c>
      <c r="C8" s="123"/>
      <c r="D8" s="42"/>
      <c r="E8" s="42"/>
      <c r="F8" s="42"/>
      <c r="G8" s="43"/>
      <c r="H8" s="43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63">
        <f>SUM(C8:BJ8)</f>
        <v>0</v>
      </c>
      <c r="BL8" s="36">
        <f>BL7+BK8</f>
        <v>0</v>
      </c>
    </row>
    <row r="9" spans="1:64" ht="14.4" x14ac:dyDescent="0.3">
      <c r="A9" s="121">
        <f>'Study Overview'!H14</f>
        <v>9</v>
      </c>
      <c r="B9" s="145" t="str">
        <f>'Study Overview'!J14</f>
        <v>Mar 202X</v>
      </c>
      <c r="C9" s="123"/>
      <c r="D9" s="42"/>
      <c r="E9" s="42"/>
      <c r="F9" s="42"/>
      <c r="G9" s="43"/>
      <c r="H9" s="43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63">
        <f t="shared" ref="BK9:BK45" si="0">SUM(C9:BJ9)</f>
        <v>0</v>
      </c>
      <c r="BL9" s="36">
        <f>BL8+BK9</f>
        <v>0</v>
      </c>
    </row>
    <row r="10" spans="1:64" ht="14.4" x14ac:dyDescent="0.3">
      <c r="A10" s="121">
        <f>'Study Overview'!H15</f>
        <v>10</v>
      </c>
      <c r="B10" s="145" t="str">
        <f>'Study Overview'!J15</f>
        <v>Apr 202X</v>
      </c>
      <c r="C10" s="123"/>
      <c r="D10" s="42"/>
      <c r="E10" s="42"/>
      <c r="F10" s="42"/>
      <c r="G10" s="42"/>
      <c r="H10" s="42"/>
      <c r="I10" s="42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63">
        <f t="shared" si="0"/>
        <v>0</v>
      </c>
      <c r="BL10" s="36">
        <f t="shared" ref="BL10:BL41" si="1">BL9+BK10</f>
        <v>0</v>
      </c>
    </row>
    <row r="11" spans="1:64" ht="14.4" x14ac:dyDescent="0.3">
      <c r="A11" s="121">
        <f>'Study Overview'!H16</f>
        <v>11</v>
      </c>
      <c r="B11" s="145" t="str">
        <f>'Study Overview'!J16</f>
        <v>May 202X</v>
      </c>
      <c r="C11" s="123"/>
      <c r="D11" s="42"/>
      <c r="E11" s="42"/>
      <c r="F11" s="42"/>
      <c r="G11" s="42"/>
      <c r="H11" s="42"/>
      <c r="I11" s="42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63">
        <f t="shared" si="0"/>
        <v>0</v>
      </c>
      <c r="BL11" s="36">
        <f t="shared" si="1"/>
        <v>0</v>
      </c>
    </row>
    <row r="12" spans="1:64" ht="14.4" x14ac:dyDescent="0.3">
      <c r="A12" s="121">
        <f>'Study Overview'!H17</f>
        <v>12</v>
      </c>
      <c r="B12" s="145" t="str">
        <f>'Study Overview'!J17</f>
        <v>Jun 202X</v>
      </c>
      <c r="C12" s="123"/>
      <c r="D12" s="42"/>
      <c r="E12" s="42"/>
      <c r="F12" s="42"/>
      <c r="G12" s="42"/>
      <c r="H12" s="42"/>
      <c r="I12" s="42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63">
        <f t="shared" si="0"/>
        <v>0</v>
      </c>
      <c r="BL12" s="36">
        <f t="shared" si="1"/>
        <v>0</v>
      </c>
    </row>
    <row r="13" spans="1:64" ht="14.4" x14ac:dyDescent="0.3">
      <c r="A13" s="121">
        <f>'Study Overview'!H18</f>
        <v>13</v>
      </c>
      <c r="B13" s="145" t="str">
        <f>'Study Overview'!J18</f>
        <v>Jul 202X</v>
      </c>
      <c r="C13" s="123"/>
      <c r="D13" s="42"/>
      <c r="E13" s="42"/>
      <c r="F13" s="42"/>
      <c r="G13" s="42"/>
      <c r="H13" s="42"/>
      <c r="I13" s="42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63">
        <f t="shared" si="0"/>
        <v>0</v>
      </c>
      <c r="BL13" s="36">
        <f t="shared" si="1"/>
        <v>0</v>
      </c>
    </row>
    <row r="14" spans="1:64" ht="14.4" x14ac:dyDescent="0.3">
      <c r="A14" s="121">
        <f>'Study Overview'!H19</f>
        <v>14</v>
      </c>
      <c r="B14" s="145" t="str">
        <f>'Study Overview'!J19</f>
        <v>Aug 202X</v>
      </c>
      <c r="C14" s="123"/>
      <c r="D14" s="42"/>
      <c r="E14" s="42"/>
      <c r="F14" s="42"/>
      <c r="G14" s="42"/>
      <c r="H14" s="42"/>
      <c r="I14" s="42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63">
        <f t="shared" si="0"/>
        <v>0</v>
      </c>
      <c r="BL14" s="36">
        <f t="shared" si="1"/>
        <v>0</v>
      </c>
    </row>
    <row r="15" spans="1:64" ht="14.4" x14ac:dyDescent="0.3">
      <c r="A15" s="121">
        <f>'Study Overview'!H20</f>
        <v>15</v>
      </c>
      <c r="B15" s="145" t="str">
        <f>'Study Overview'!J20</f>
        <v>Sep 202X</v>
      </c>
      <c r="C15" s="123"/>
      <c r="D15" s="42"/>
      <c r="E15" s="42"/>
      <c r="F15" s="42"/>
      <c r="G15" s="42"/>
      <c r="H15" s="42"/>
      <c r="I15" s="42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63">
        <f t="shared" si="0"/>
        <v>0</v>
      </c>
      <c r="BL15" s="36">
        <f t="shared" si="1"/>
        <v>0</v>
      </c>
    </row>
    <row r="16" spans="1:64" ht="14.4" x14ac:dyDescent="0.3">
      <c r="A16" s="121">
        <f>'Study Overview'!H21</f>
        <v>16</v>
      </c>
      <c r="B16" s="145" t="str">
        <f>'Study Overview'!J21</f>
        <v>Oct 202X</v>
      </c>
      <c r="C16" s="123"/>
      <c r="D16" s="42"/>
      <c r="E16" s="42"/>
      <c r="F16" s="42"/>
      <c r="G16" s="42"/>
      <c r="H16" s="42"/>
      <c r="I16" s="42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63">
        <f t="shared" si="0"/>
        <v>0</v>
      </c>
      <c r="BL16" s="36">
        <f t="shared" si="1"/>
        <v>0</v>
      </c>
    </row>
    <row r="17" spans="1:64" ht="14.4" x14ac:dyDescent="0.3">
      <c r="A17" s="121">
        <f>'Study Overview'!H22</f>
        <v>17</v>
      </c>
      <c r="B17" s="145" t="str">
        <f>'Study Overview'!J22</f>
        <v>Nov 202X</v>
      </c>
      <c r="C17" s="123"/>
      <c r="D17" s="42"/>
      <c r="E17" s="42"/>
      <c r="F17" s="42"/>
      <c r="G17" s="42"/>
      <c r="H17" s="42"/>
      <c r="I17" s="42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63">
        <f t="shared" si="0"/>
        <v>0</v>
      </c>
      <c r="BL17" s="36">
        <f t="shared" si="1"/>
        <v>0</v>
      </c>
    </row>
    <row r="18" spans="1:64" ht="14.4" x14ac:dyDescent="0.3">
      <c r="A18" s="121">
        <f>'Study Overview'!H23</f>
        <v>18</v>
      </c>
      <c r="B18" s="145" t="str">
        <f>'Study Overview'!J23</f>
        <v>Dec 202X</v>
      </c>
      <c r="C18" s="123"/>
      <c r="D18" s="42"/>
      <c r="E18" s="42"/>
      <c r="F18" s="42"/>
      <c r="G18" s="42"/>
      <c r="H18" s="42"/>
      <c r="I18" s="42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63">
        <f t="shared" si="0"/>
        <v>0</v>
      </c>
      <c r="BL18" s="36">
        <f t="shared" si="1"/>
        <v>0</v>
      </c>
    </row>
    <row r="19" spans="1:64" ht="14.4" x14ac:dyDescent="0.3">
      <c r="A19" s="121">
        <f>'Study Overview'!H24</f>
        <v>19</v>
      </c>
      <c r="B19" s="145" t="str">
        <f>'Study Overview'!J24</f>
        <v>Jan 202X</v>
      </c>
      <c r="C19" s="123"/>
      <c r="D19" s="42"/>
      <c r="E19" s="42"/>
      <c r="F19" s="42"/>
      <c r="G19" s="42"/>
      <c r="H19" s="42"/>
      <c r="I19" s="42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63">
        <f t="shared" si="0"/>
        <v>0</v>
      </c>
      <c r="BL19" s="36">
        <f t="shared" si="1"/>
        <v>0</v>
      </c>
    </row>
    <row r="20" spans="1:64" ht="14.4" x14ac:dyDescent="0.3">
      <c r="A20" s="121">
        <f>'Study Overview'!H25</f>
        <v>20</v>
      </c>
      <c r="B20" s="145" t="str">
        <f>'Study Overview'!J25</f>
        <v>Feb 202X</v>
      </c>
      <c r="C20" s="123"/>
      <c r="D20" s="42"/>
      <c r="E20" s="42"/>
      <c r="F20" s="42"/>
      <c r="G20" s="42"/>
      <c r="H20" s="42"/>
      <c r="I20" s="42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63">
        <f t="shared" si="0"/>
        <v>0</v>
      </c>
      <c r="BL20" s="36">
        <f t="shared" si="1"/>
        <v>0</v>
      </c>
    </row>
    <row r="21" spans="1:64" ht="14.4" x14ac:dyDescent="0.3">
      <c r="A21" s="121">
        <f>'Study Overview'!H26</f>
        <v>21</v>
      </c>
      <c r="B21" s="145" t="str">
        <f>'Study Overview'!J26</f>
        <v>Mar 202X</v>
      </c>
      <c r="C21" s="123"/>
      <c r="D21" s="42"/>
      <c r="E21" s="42"/>
      <c r="F21" s="42"/>
      <c r="G21" s="42"/>
      <c r="H21" s="42"/>
      <c r="I21" s="42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63">
        <f t="shared" si="0"/>
        <v>0</v>
      </c>
      <c r="BL21" s="36">
        <f t="shared" si="1"/>
        <v>0</v>
      </c>
    </row>
    <row r="22" spans="1:64" ht="14.4" x14ac:dyDescent="0.3">
      <c r="A22" s="121">
        <f>'Study Overview'!H27</f>
        <v>22</v>
      </c>
      <c r="B22" s="145" t="str">
        <f>'Study Overview'!J27</f>
        <v>Apr 202X</v>
      </c>
      <c r="C22" s="123"/>
      <c r="D22" s="42"/>
      <c r="E22" s="42"/>
      <c r="F22" s="42"/>
      <c r="G22" s="42"/>
      <c r="H22" s="42"/>
      <c r="I22" s="42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63">
        <f t="shared" si="0"/>
        <v>0</v>
      </c>
      <c r="BL22" s="36">
        <f t="shared" si="1"/>
        <v>0</v>
      </c>
    </row>
    <row r="23" spans="1:64" ht="14.4" x14ac:dyDescent="0.3">
      <c r="A23" s="121">
        <f>'Study Overview'!H28</f>
        <v>23</v>
      </c>
      <c r="B23" s="145" t="str">
        <f>'Study Overview'!J28</f>
        <v>May 202X</v>
      </c>
      <c r="C23" s="123"/>
      <c r="D23" s="42"/>
      <c r="E23" s="42"/>
      <c r="F23" s="42"/>
      <c r="G23" s="42"/>
      <c r="H23" s="42"/>
      <c r="I23" s="42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63">
        <f t="shared" si="0"/>
        <v>0</v>
      </c>
      <c r="BL23" s="36">
        <f t="shared" si="1"/>
        <v>0</v>
      </c>
    </row>
    <row r="24" spans="1:64" ht="14.4" x14ac:dyDescent="0.3">
      <c r="A24" s="121">
        <f>'Study Overview'!H29</f>
        <v>24</v>
      </c>
      <c r="B24" s="145" t="str">
        <f>'Study Overview'!J29</f>
        <v>Jun 202X</v>
      </c>
      <c r="C24" s="123"/>
      <c r="D24" s="42"/>
      <c r="E24" s="42"/>
      <c r="F24" s="42"/>
      <c r="G24" s="42"/>
      <c r="H24" s="42"/>
      <c r="I24" s="42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63">
        <f t="shared" si="0"/>
        <v>0</v>
      </c>
      <c r="BL24" s="36">
        <f t="shared" si="1"/>
        <v>0</v>
      </c>
    </row>
    <row r="25" spans="1:64" ht="14.4" x14ac:dyDescent="0.3">
      <c r="A25" s="121">
        <f>'Study Overview'!H30</f>
        <v>25</v>
      </c>
      <c r="B25" s="145" t="str">
        <f>'Study Overview'!J30</f>
        <v>Jul 202X</v>
      </c>
      <c r="C25" s="123"/>
      <c r="D25" s="42"/>
      <c r="E25" s="42"/>
      <c r="F25" s="42"/>
      <c r="G25" s="42"/>
      <c r="H25" s="42"/>
      <c r="I25" s="42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63">
        <f t="shared" si="0"/>
        <v>0</v>
      </c>
      <c r="BL25" s="36">
        <f t="shared" si="1"/>
        <v>0</v>
      </c>
    </row>
    <row r="26" spans="1:64" ht="14.4" x14ac:dyDescent="0.3">
      <c r="A26" s="121">
        <f>'Study Overview'!H31</f>
        <v>26</v>
      </c>
      <c r="B26" s="145" t="str">
        <f>'Study Overview'!J31</f>
        <v>Aug 202X</v>
      </c>
      <c r="C26" s="123"/>
      <c r="D26" s="42"/>
      <c r="E26" s="42"/>
      <c r="F26" s="42"/>
      <c r="G26" s="42"/>
      <c r="H26" s="42"/>
      <c r="I26" s="42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63">
        <f t="shared" si="0"/>
        <v>0</v>
      </c>
      <c r="BL26" s="36">
        <f t="shared" si="1"/>
        <v>0</v>
      </c>
    </row>
    <row r="27" spans="1:64" ht="14.4" x14ac:dyDescent="0.3">
      <c r="A27" s="121">
        <f>'Study Overview'!H32</f>
        <v>27</v>
      </c>
      <c r="B27" s="145" t="str">
        <f>'Study Overview'!J32</f>
        <v>Sep 202X</v>
      </c>
      <c r="C27" s="123"/>
      <c r="D27" s="42"/>
      <c r="E27" s="42"/>
      <c r="F27" s="42"/>
      <c r="G27" s="42"/>
      <c r="H27" s="42"/>
      <c r="I27" s="42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63">
        <f t="shared" si="0"/>
        <v>0</v>
      </c>
      <c r="BL27" s="36">
        <f t="shared" si="1"/>
        <v>0</v>
      </c>
    </row>
    <row r="28" spans="1:64" ht="14.4" x14ac:dyDescent="0.3">
      <c r="A28" s="121">
        <f>'Study Overview'!H33</f>
        <v>28</v>
      </c>
      <c r="B28" s="145" t="str">
        <f>'Study Overview'!J33</f>
        <v>Oct 202X</v>
      </c>
      <c r="C28" s="123"/>
      <c r="D28" s="42"/>
      <c r="E28" s="42"/>
      <c r="F28" s="42"/>
      <c r="G28" s="42"/>
      <c r="H28" s="42"/>
      <c r="I28" s="42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63">
        <f t="shared" si="0"/>
        <v>0</v>
      </c>
      <c r="BL28" s="36">
        <f t="shared" si="1"/>
        <v>0</v>
      </c>
    </row>
    <row r="29" spans="1:64" ht="14.4" x14ac:dyDescent="0.3">
      <c r="A29" s="121">
        <f>'Study Overview'!H34</f>
        <v>29</v>
      </c>
      <c r="B29" s="145" t="str">
        <f>'Study Overview'!J34</f>
        <v>Nov 202X</v>
      </c>
      <c r="C29" s="123"/>
      <c r="D29" s="42"/>
      <c r="E29" s="42"/>
      <c r="F29" s="42"/>
      <c r="G29" s="42"/>
      <c r="H29" s="42"/>
      <c r="I29" s="42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63">
        <f t="shared" si="0"/>
        <v>0</v>
      </c>
      <c r="BL29" s="36">
        <f t="shared" si="1"/>
        <v>0</v>
      </c>
    </row>
    <row r="30" spans="1:64" ht="14.4" x14ac:dyDescent="0.3">
      <c r="A30" s="121">
        <f>'Study Overview'!H35</f>
        <v>30</v>
      </c>
      <c r="B30" s="145" t="str">
        <f>'Study Overview'!J35</f>
        <v>Dec 202X</v>
      </c>
      <c r="C30" s="123"/>
      <c r="D30" s="42"/>
      <c r="E30" s="42"/>
      <c r="F30" s="42"/>
      <c r="G30" s="42"/>
      <c r="H30" s="42"/>
      <c r="I30" s="42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63">
        <f t="shared" si="0"/>
        <v>0</v>
      </c>
      <c r="BL30" s="36">
        <f t="shared" si="1"/>
        <v>0</v>
      </c>
    </row>
    <row r="31" spans="1:64" ht="14.4" x14ac:dyDescent="0.3">
      <c r="A31" s="121">
        <f>'Study Overview'!H36</f>
        <v>31</v>
      </c>
      <c r="B31" s="145" t="str">
        <f>'Study Overview'!J36</f>
        <v>Jan 202X</v>
      </c>
      <c r="C31" s="123"/>
      <c r="D31" s="42"/>
      <c r="E31" s="42"/>
      <c r="F31" s="42"/>
      <c r="G31" s="42"/>
      <c r="H31" s="42"/>
      <c r="I31" s="42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63">
        <f t="shared" si="0"/>
        <v>0</v>
      </c>
      <c r="BL31" s="36">
        <f t="shared" si="1"/>
        <v>0</v>
      </c>
    </row>
    <row r="32" spans="1:64" ht="14.4" x14ac:dyDescent="0.3">
      <c r="A32" s="121">
        <f>'Study Overview'!H37</f>
        <v>32</v>
      </c>
      <c r="B32" s="145" t="str">
        <f>'Study Overview'!J37</f>
        <v>Feb 202X</v>
      </c>
      <c r="C32" s="123"/>
      <c r="D32" s="42"/>
      <c r="E32" s="42"/>
      <c r="F32" s="42"/>
      <c r="G32" s="42"/>
      <c r="H32" s="42"/>
      <c r="I32" s="42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63">
        <f t="shared" si="0"/>
        <v>0</v>
      </c>
      <c r="BL32" s="36">
        <f t="shared" si="1"/>
        <v>0</v>
      </c>
    </row>
    <row r="33" spans="1:64" ht="14.4" x14ac:dyDescent="0.3">
      <c r="A33" s="121">
        <f>'Study Overview'!H38</f>
        <v>33</v>
      </c>
      <c r="B33" s="145" t="str">
        <f>'Study Overview'!J38</f>
        <v>Mar 202X</v>
      </c>
      <c r="C33" s="123"/>
      <c r="D33" s="42"/>
      <c r="E33" s="42"/>
      <c r="F33" s="42"/>
      <c r="G33" s="42"/>
      <c r="H33" s="42"/>
      <c r="I33" s="42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63">
        <f t="shared" si="0"/>
        <v>0</v>
      </c>
      <c r="BL33" s="36">
        <f t="shared" si="1"/>
        <v>0</v>
      </c>
    </row>
    <row r="34" spans="1:64" ht="14.4" x14ac:dyDescent="0.3">
      <c r="A34" s="121">
        <f>'Study Overview'!H39</f>
        <v>34</v>
      </c>
      <c r="B34" s="145" t="str">
        <f>'Study Overview'!J39</f>
        <v>Apr 202X</v>
      </c>
      <c r="C34" s="123"/>
      <c r="D34" s="42"/>
      <c r="E34" s="42"/>
      <c r="F34" s="42"/>
      <c r="G34" s="42"/>
      <c r="H34" s="42"/>
      <c r="I34" s="42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63">
        <f t="shared" si="0"/>
        <v>0</v>
      </c>
      <c r="BL34" s="36">
        <f t="shared" si="1"/>
        <v>0</v>
      </c>
    </row>
    <row r="35" spans="1:64" ht="14.4" x14ac:dyDescent="0.3">
      <c r="A35" s="121">
        <f>'Study Overview'!H40</f>
        <v>35</v>
      </c>
      <c r="B35" s="145" t="str">
        <f>'Study Overview'!J40</f>
        <v>May 202X</v>
      </c>
      <c r="C35" s="123"/>
      <c r="D35" s="42"/>
      <c r="E35" s="42"/>
      <c r="F35" s="42"/>
      <c r="G35" s="42"/>
      <c r="H35" s="42"/>
      <c r="I35" s="42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63">
        <f t="shared" si="0"/>
        <v>0</v>
      </c>
      <c r="BL35" s="36">
        <f t="shared" si="1"/>
        <v>0</v>
      </c>
    </row>
    <row r="36" spans="1:64" ht="14.4" x14ac:dyDescent="0.3">
      <c r="A36" s="121">
        <f>'Study Overview'!H41</f>
        <v>36</v>
      </c>
      <c r="B36" s="145" t="str">
        <f>'Study Overview'!J41</f>
        <v>Jun 202X</v>
      </c>
      <c r="C36" s="123"/>
      <c r="D36" s="42"/>
      <c r="E36" s="42"/>
      <c r="F36" s="42"/>
      <c r="G36" s="42"/>
      <c r="H36" s="42"/>
      <c r="I36" s="42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63">
        <f t="shared" si="0"/>
        <v>0</v>
      </c>
      <c r="BL36" s="36">
        <f t="shared" si="1"/>
        <v>0</v>
      </c>
    </row>
    <row r="37" spans="1:64" ht="14.4" x14ac:dyDescent="0.3">
      <c r="A37" s="121">
        <f>'Study Overview'!H42</f>
        <v>37</v>
      </c>
      <c r="B37" s="145" t="str">
        <f>'Study Overview'!J42</f>
        <v>Jul 202X</v>
      </c>
      <c r="C37" s="123"/>
      <c r="D37" s="42"/>
      <c r="E37" s="42"/>
      <c r="F37" s="42"/>
      <c r="G37" s="42"/>
      <c r="H37" s="42"/>
      <c r="I37" s="42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63">
        <f t="shared" si="0"/>
        <v>0</v>
      </c>
      <c r="BL37" s="36">
        <f t="shared" si="1"/>
        <v>0</v>
      </c>
    </row>
    <row r="38" spans="1:64" ht="14.4" x14ac:dyDescent="0.3">
      <c r="A38" s="121">
        <f>'Study Overview'!H43</f>
        <v>38</v>
      </c>
      <c r="B38" s="145" t="str">
        <f>'Study Overview'!J43</f>
        <v>Aug 202X</v>
      </c>
      <c r="C38" s="123"/>
      <c r="D38" s="42"/>
      <c r="E38" s="42"/>
      <c r="F38" s="42"/>
      <c r="G38" s="42"/>
      <c r="H38" s="42"/>
      <c r="I38" s="42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63">
        <f t="shared" si="0"/>
        <v>0</v>
      </c>
      <c r="BL38" s="36">
        <f t="shared" si="1"/>
        <v>0</v>
      </c>
    </row>
    <row r="39" spans="1:64" ht="14.4" x14ac:dyDescent="0.3">
      <c r="A39" s="121">
        <f>'Study Overview'!H44</f>
        <v>39</v>
      </c>
      <c r="B39" s="145" t="str">
        <f>'Study Overview'!J44</f>
        <v>Sep 202X</v>
      </c>
      <c r="C39" s="123"/>
      <c r="D39" s="42"/>
      <c r="E39" s="42"/>
      <c r="F39" s="42"/>
      <c r="G39" s="42"/>
      <c r="H39" s="42"/>
      <c r="I39" s="42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63">
        <f t="shared" si="0"/>
        <v>0</v>
      </c>
      <c r="BL39" s="36">
        <f t="shared" si="1"/>
        <v>0</v>
      </c>
    </row>
    <row r="40" spans="1:64" ht="14.4" x14ac:dyDescent="0.3">
      <c r="A40" s="121">
        <f>'Study Overview'!H45</f>
        <v>40</v>
      </c>
      <c r="B40" s="145" t="str">
        <f>'Study Overview'!J45</f>
        <v>Oct 202X</v>
      </c>
      <c r="C40" s="123"/>
      <c r="D40" s="42"/>
      <c r="E40" s="42"/>
      <c r="F40" s="42"/>
      <c r="G40" s="42"/>
      <c r="H40" s="42"/>
      <c r="I40" s="42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63">
        <f t="shared" si="0"/>
        <v>0</v>
      </c>
      <c r="BL40" s="36">
        <f t="shared" si="1"/>
        <v>0</v>
      </c>
    </row>
    <row r="41" spans="1:64" ht="14.4" x14ac:dyDescent="0.3">
      <c r="A41" s="121">
        <f>'Study Overview'!H46</f>
        <v>41</v>
      </c>
      <c r="B41" s="145" t="str">
        <f>'Study Overview'!J46</f>
        <v>Nov 202X</v>
      </c>
      <c r="C41" s="123"/>
      <c r="D41" s="42"/>
      <c r="E41" s="42"/>
      <c r="F41" s="42"/>
      <c r="G41" s="42"/>
      <c r="H41" s="42"/>
      <c r="I41" s="42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63">
        <f t="shared" si="0"/>
        <v>0</v>
      </c>
      <c r="BL41" s="36">
        <f t="shared" si="1"/>
        <v>0</v>
      </c>
    </row>
    <row r="42" spans="1:64" ht="14.4" x14ac:dyDescent="0.3">
      <c r="A42" s="121">
        <f>'Study Overview'!H47</f>
        <v>42</v>
      </c>
      <c r="B42" s="145" t="str">
        <f>'Study Overview'!J47</f>
        <v>Dec 202X</v>
      </c>
      <c r="C42" s="123"/>
      <c r="D42" s="42"/>
      <c r="E42" s="42"/>
      <c r="F42" s="42"/>
      <c r="G42" s="42"/>
      <c r="H42" s="42"/>
      <c r="I42" s="42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63">
        <f t="shared" si="0"/>
        <v>0</v>
      </c>
      <c r="BL42" s="36">
        <f t="shared" ref="BL42:BL45" si="2">BL41+BK42</f>
        <v>0</v>
      </c>
    </row>
    <row r="43" spans="1:64" ht="14.4" x14ac:dyDescent="0.3">
      <c r="A43" s="121">
        <f>'Study Overview'!H48</f>
        <v>43</v>
      </c>
      <c r="B43" s="145" t="str">
        <f>'Study Overview'!J48</f>
        <v>Jan 202X</v>
      </c>
      <c r="C43" s="123"/>
      <c r="D43" s="42"/>
      <c r="E43" s="42"/>
      <c r="F43" s="42"/>
      <c r="G43" s="42"/>
      <c r="H43" s="42"/>
      <c r="I43" s="42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63">
        <f t="shared" si="0"/>
        <v>0</v>
      </c>
      <c r="BL43" s="36">
        <f t="shared" si="2"/>
        <v>0</v>
      </c>
    </row>
    <row r="44" spans="1:64" ht="14.4" x14ac:dyDescent="0.3">
      <c r="A44" s="121">
        <f>'Study Overview'!H49</f>
        <v>44</v>
      </c>
      <c r="B44" s="145" t="str">
        <f>'Study Overview'!J49</f>
        <v>Feb 202X</v>
      </c>
      <c r="C44" s="123"/>
      <c r="D44" s="42"/>
      <c r="E44" s="42"/>
      <c r="F44" s="42"/>
      <c r="G44" s="42"/>
      <c r="H44" s="42"/>
      <c r="I44" s="42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63">
        <f t="shared" si="0"/>
        <v>0</v>
      </c>
      <c r="BL44" s="36">
        <f t="shared" si="2"/>
        <v>0</v>
      </c>
    </row>
    <row r="45" spans="1:64" thickBot="1" x14ac:dyDescent="0.35">
      <c r="A45" s="121">
        <f>'Study Overview'!H50</f>
        <v>45</v>
      </c>
      <c r="B45" s="145" t="str">
        <f>'Study Overview'!J50</f>
        <v>Mar 202X</v>
      </c>
      <c r="C45" s="123"/>
      <c r="D45" s="42"/>
      <c r="E45" s="42"/>
      <c r="F45" s="42"/>
      <c r="G45" s="42"/>
      <c r="H45" s="42"/>
      <c r="I45" s="42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63">
        <f t="shared" si="0"/>
        <v>0</v>
      </c>
      <c r="BL45" s="36">
        <f t="shared" si="2"/>
        <v>0</v>
      </c>
    </row>
    <row r="46" spans="1:64" thickBot="1" x14ac:dyDescent="0.35">
      <c r="B46" s="124" t="s">
        <v>145</v>
      </c>
      <c r="C46" s="46">
        <f>SUM(C7:C45)</f>
        <v>0</v>
      </c>
      <c r="D46" s="46">
        <f t="shared" ref="D46:J46" si="3">SUM(D7:D45)</f>
        <v>0</v>
      </c>
      <c r="E46" s="46">
        <f t="shared" si="3"/>
        <v>0</v>
      </c>
      <c r="F46" s="46">
        <f t="shared" si="3"/>
        <v>0</v>
      </c>
      <c r="G46" s="46">
        <f t="shared" si="3"/>
        <v>0</v>
      </c>
      <c r="H46" s="46">
        <f t="shared" si="3"/>
        <v>0</v>
      </c>
      <c r="I46" s="46">
        <f t="shared" si="3"/>
        <v>0</v>
      </c>
      <c r="J46" s="46">
        <f t="shared" si="3"/>
        <v>0</v>
      </c>
      <c r="K46" s="46">
        <f t="shared" ref="K46:AU46" si="4">SUM(K7:K45)</f>
        <v>0</v>
      </c>
      <c r="L46" s="46">
        <f t="shared" si="4"/>
        <v>0</v>
      </c>
      <c r="M46" s="46">
        <f t="shared" si="4"/>
        <v>0</v>
      </c>
      <c r="N46" s="46">
        <f t="shared" si="4"/>
        <v>0</v>
      </c>
      <c r="O46" s="46">
        <f t="shared" si="4"/>
        <v>0</v>
      </c>
      <c r="P46" s="46">
        <f t="shared" si="4"/>
        <v>0</v>
      </c>
      <c r="Q46" s="46">
        <f t="shared" si="4"/>
        <v>0</v>
      </c>
      <c r="R46" s="46">
        <f t="shared" si="4"/>
        <v>0</v>
      </c>
      <c r="S46" s="46">
        <f t="shared" si="4"/>
        <v>0</v>
      </c>
      <c r="T46" s="46">
        <f t="shared" si="4"/>
        <v>0</v>
      </c>
      <c r="U46" s="46">
        <f t="shared" si="4"/>
        <v>0</v>
      </c>
      <c r="V46" s="46">
        <f t="shared" si="4"/>
        <v>0</v>
      </c>
      <c r="W46" s="46">
        <f t="shared" si="4"/>
        <v>0</v>
      </c>
      <c r="X46" s="46">
        <f t="shared" si="4"/>
        <v>0</v>
      </c>
      <c r="Y46" s="46">
        <f t="shared" si="4"/>
        <v>0</v>
      </c>
      <c r="Z46" s="46">
        <f t="shared" si="4"/>
        <v>0</v>
      </c>
      <c r="AA46" s="46">
        <f t="shared" si="4"/>
        <v>0</v>
      </c>
      <c r="AB46" s="46">
        <f t="shared" si="4"/>
        <v>0</v>
      </c>
      <c r="AC46" s="46">
        <f t="shared" si="4"/>
        <v>0</v>
      </c>
      <c r="AD46" s="46">
        <f t="shared" si="4"/>
        <v>0</v>
      </c>
      <c r="AE46" s="46">
        <f t="shared" si="4"/>
        <v>0</v>
      </c>
      <c r="AF46" s="46">
        <f t="shared" si="4"/>
        <v>0</v>
      </c>
      <c r="AG46" s="46">
        <f t="shared" si="4"/>
        <v>0</v>
      </c>
      <c r="AH46" s="46">
        <f t="shared" si="4"/>
        <v>0</v>
      </c>
      <c r="AI46" s="46">
        <f t="shared" si="4"/>
        <v>0</v>
      </c>
      <c r="AJ46" s="46">
        <f t="shared" si="4"/>
        <v>0</v>
      </c>
      <c r="AK46" s="46">
        <f t="shared" si="4"/>
        <v>0</v>
      </c>
      <c r="AL46" s="46">
        <f t="shared" si="4"/>
        <v>0</v>
      </c>
      <c r="AM46" s="46">
        <f t="shared" si="4"/>
        <v>0</v>
      </c>
      <c r="AN46" s="46">
        <f t="shared" si="4"/>
        <v>0</v>
      </c>
      <c r="AO46" s="46">
        <f t="shared" si="4"/>
        <v>0</v>
      </c>
      <c r="AP46" s="46">
        <f t="shared" si="4"/>
        <v>0</v>
      </c>
      <c r="AQ46" s="46">
        <f t="shared" si="4"/>
        <v>0</v>
      </c>
      <c r="AR46" s="46">
        <f t="shared" si="4"/>
        <v>0</v>
      </c>
      <c r="AS46" s="46">
        <f t="shared" si="4"/>
        <v>0</v>
      </c>
      <c r="AT46" s="46">
        <f t="shared" si="4"/>
        <v>0</v>
      </c>
      <c r="AU46" s="46">
        <f t="shared" si="4"/>
        <v>0</v>
      </c>
      <c r="AV46" s="46">
        <f t="shared" ref="AV46:AZ46" si="5">SUM(AV7:AV45)</f>
        <v>0</v>
      </c>
      <c r="AW46" s="46">
        <f t="shared" si="5"/>
        <v>0</v>
      </c>
      <c r="AX46" s="46">
        <f t="shared" si="5"/>
        <v>0</v>
      </c>
      <c r="AY46" s="46">
        <f t="shared" si="5"/>
        <v>0</v>
      </c>
      <c r="AZ46" s="46">
        <f t="shared" si="5"/>
        <v>0</v>
      </c>
      <c r="BA46" s="46">
        <f t="shared" ref="BA46:BJ46" si="6">SUM(BA7:BA45)</f>
        <v>0</v>
      </c>
      <c r="BB46" s="46">
        <f t="shared" si="6"/>
        <v>0</v>
      </c>
      <c r="BC46" s="46">
        <f t="shared" si="6"/>
        <v>0</v>
      </c>
      <c r="BD46" s="46">
        <f t="shared" si="6"/>
        <v>0</v>
      </c>
      <c r="BE46" s="46">
        <f t="shared" si="6"/>
        <v>0</v>
      </c>
      <c r="BF46" s="46">
        <f t="shared" si="6"/>
        <v>0</v>
      </c>
      <c r="BG46" s="46">
        <f t="shared" si="6"/>
        <v>0</v>
      </c>
      <c r="BH46" s="46">
        <f t="shared" si="6"/>
        <v>0</v>
      </c>
      <c r="BI46" s="46">
        <f t="shared" si="6"/>
        <v>0</v>
      </c>
      <c r="BJ46" s="46">
        <f t="shared" si="6"/>
        <v>0</v>
      </c>
      <c r="BK46" s="34">
        <f>SUM(C46:J46)</f>
        <v>0</v>
      </c>
    </row>
    <row r="47" spans="1:64" ht="43.8" thickBot="1" x14ac:dyDescent="0.35">
      <c r="B47" s="39" t="s">
        <v>163</v>
      </c>
      <c r="C47" s="66">
        <f ca="1">C46/'Actual Recruitment by Site'!C50*30</f>
        <v>0</v>
      </c>
      <c r="D47" s="66">
        <f ca="1">D46/'Actual Recruitment by Site'!D50*30</f>
        <v>0</v>
      </c>
      <c r="E47" s="66">
        <f ca="1">E46/'Actual Recruitment by Site'!E50*30</f>
        <v>0</v>
      </c>
      <c r="F47" s="66">
        <f ca="1">F46/'Actual Recruitment by Site'!F50*30</f>
        <v>0</v>
      </c>
      <c r="G47" s="66">
        <f ca="1">G46/'Actual Recruitment by Site'!G50*30</f>
        <v>0</v>
      </c>
      <c r="H47" s="66">
        <f ca="1">H46/'Actual Recruitment by Site'!H50*30</f>
        <v>0</v>
      </c>
      <c r="I47" s="66">
        <f ca="1">I46/'Actual Recruitment by Site'!I50*30</f>
        <v>0</v>
      </c>
      <c r="J47" s="66">
        <f ca="1">J46/'Actual Recruitment by Site'!BJ50*30</f>
        <v>0</v>
      </c>
      <c r="K47" s="66" t="e">
        <f>K46/'Actual Recruitment by Site'!BK50*30</f>
        <v>#DIV/0!</v>
      </c>
      <c r="L47" s="66" t="e">
        <f>L46/'Actual Recruitment by Site'!BL50*30</f>
        <v>#DIV/0!</v>
      </c>
      <c r="M47" s="66" t="e">
        <f>M46/'Actual Recruitment by Site'!BM50*30</f>
        <v>#DIV/0!</v>
      </c>
      <c r="N47" s="66" t="e">
        <f>N46/'Actual Recruitment by Site'!BN50*30</f>
        <v>#DIV/0!</v>
      </c>
      <c r="O47" s="66" t="e">
        <f>O46/'Actual Recruitment by Site'!BO50*30</f>
        <v>#DIV/0!</v>
      </c>
      <c r="P47" s="66" t="e">
        <f>P46/'Actual Recruitment by Site'!BP50*30</f>
        <v>#DIV/0!</v>
      </c>
      <c r="Q47" s="66" t="e">
        <f>Q46/'Actual Recruitment by Site'!BQ50*30</f>
        <v>#DIV/0!</v>
      </c>
      <c r="R47" s="66" t="e">
        <f>R46/'Actual Recruitment by Site'!BR50*30</f>
        <v>#DIV/0!</v>
      </c>
      <c r="S47" s="66" t="e">
        <f>S46/'Actual Recruitment by Site'!BS50*30</f>
        <v>#DIV/0!</v>
      </c>
      <c r="T47" s="66" t="e">
        <f>T46/'Actual Recruitment by Site'!BT50*30</f>
        <v>#DIV/0!</v>
      </c>
      <c r="U47" s="66" t="e">
        <f>U46/'Actual Recruitment by Site'!BU50*30</f>
        <v>#DIV/0!</v>
      </c>
      <c r="V47" s="66" t="e">
        <f>V46/'Actual Recruitment by Site'!BV50*30</f>
        <v>#DIV/0!</v>
      </c>
      <c r="W47" s="66" t="e">
        <f>W46/'Actual Recruitment by Site'!BW50*30</f>
        <v>#DIV/0!</v>
      </c>
      <c r="X47" s="66" t="e">
        <f>X46/'Actual Recruitment by Site'!BX50*30</f>
        <v>#DIV/0!</v>
      </c>
      <c r="Y47" s="66" t="e">
        <f>Y46/'Actual Recruitment by Site'!BY50*30</f>
        <v>#DIV/0!</v>
      </c>
      <c r="Z47" s="66" t="e">
        <f>Z46/'Actual Recruitment by Site'!BZ50*30</f>
        <v>#DIV/0!</v>
      </c>
      <c r="AA47" s="66" t="e">
        <f>AA46/'Actual Recruitment by Site'!CA50*30</f>
        <v>#DIV/0!</v>
      </c>
      <c r="AB47" s="66" t="e">
        <f>AB46/'Actual Recruitment by Site'!CB50*30</f>
        <v>#DIV/0!</v>
      </c>
      <c r="AC47" s="66" t="e">
        <f>AC46/'Actual Recruitment by Site'!CC50*30</f>
        <v>#DIV/0!</v>
      </c>
      <c r="AD47" s="66" t="e">
        <f>AD46/'Actual Recruitment by Site'!CD50*30</f>
        <v>#DIV/0!</v>
      </c>
      <c r="AE47" s="66" t="e">
        <f>AE46/'Actual Recruitment by Site'!CE50*30</f>
        <v>#DIV/0!</v>
      </c>
      <c r="AF47" s="66" t="e">
        <f>AF46/'Actual Recruitment by Site'!CF50*30</f>
        <v>#DIV/0!</v>
      </c>
      <c r="AG47" s="66" t="e">
        <f>AG46/'Actual Recruitment by Site'!CG50*30</f>
        <v>#DIV/0!</v>
      </c>
      <c r="AH47" s="66" t="e">
        <f>AH46/'Actual Recruitment by Site'!CH50*30</f>
        <v>#DIV/0!</v>
      </c>
      <c r="AI47" s="66" t="e">
        <f>AI46/'Actual Recruitment by Site'!CI50*30</f>
        <v>#DIV/0!</v>
      </c>
      <c r="AJ47" s="66" t="e">
        <f>AJ46/'Actual Recruitment by Site'!CJ50*30</f>
        <v>#DIV/0!</v>
      </c>
      <c r="AK47" s="66" t="e">
        <f>AK46/'Actual Recruitment by Site'!CK50*30</f>
        <v>#DIV/0!</v>
      </c>
      <c r="AL47" s="66" t="e">
        <f>AL46/'Actual Recruitment by Site'!CL50*30</f>
        <v>#DIV/0!</v>
      </c>
      <c r="AM47" s="66" t="e">
        <f>AM46/'Actual Recruitment by Site'!CM50*30</f>
        <v>#DIV/0!</v>
      </c>
      <c r="AN47" s="66" t="e">
        <f>AN46/'Actual Recruitment by Site'!CN50*30</f>
        <v>#DIV/0!</v>
      </c>
      <c r="AO47" s="66" t="e">
        <f>AO46/'Actual Recruitment by Site'!CO50*30</f>
        <v>#DIV/0!</v>
      </c>
      <c r="AP47" s="66" t="e">
        <f>AP46/'Actual Recruitment by Site'!CP50*30</f>
        <v>#DIV/0!</v>
      </c>
      <c r="AQ47" s="66" t="e">
        <f>AQ46/'Actual Recruitment by Site'!CQ50*30</f>
        <v>#DIV/0!</v>
      </c>
      <c r="AR47" s="66" t="e">
        <f>AR46/'Actual Recruitment by Site'!CR50*30</f>
        <v>#DIV/0!</v>
      </c>
      <c r="AS47" s="66" t="e">
        <f>AS46/'Actual Recruitment by Site'!CS50*30</f>
        <v>#DIV/0!</v>
      </c>
      <c r="AT47" s="66" t="e">
        <f>AT46/'Actual Recruitment by Site'!CT50*30</f>
        <v>#DIV/0!</v>
      </c>
      <c r="AU47" s="66" t="e">
        <f>AU46/'Actual Recruitment by Site'!CU50*30</f>
        <v>#DIV/0!</v>
      </c>
      <c r="AV47" s="66" t="e">
        <f>AV46/'Actual Recruitment by Site'!CV50*30</f>
        <v>#DIV/0!</v>
      </c>
      <c r="AW47" s="66" t="e">
        <f>AW46/'Actual Recruitment by Site'!CW50*30</f>
        <v>#DIV/0!</v>
      </c>
      <c r="AX47" s="66" t="e">
        <f>AX46/'Actual Recruitment by Site'!CX50*30</f>
        <v>#DIV/0!</v>
      </c>
      <c r="AY47" s="66" t="e">
        <f>AY46/'Actual Recruitment by Site'!CY50*30</f>
        <v>#DIV/0!</v>
      </c>
      <c r="AZ47" s="66" t="e">
        <f>AZ46/'Actual Recruitment by Site'!CZ50*30</f>
        <v>#DIV/0!</v>
      </c>
      <c r="BA47" s="66" t="e">
        <f>BA46/'Actual Recruitment by Site'!DA50*30</f>
        <v>#DIV/0!</v>
      </c>
      <c r="BB47" s="66" t="e">
        <f>BB46/'Actual Recruitment by Site'!DB50*30</f>
        <v>#DIV/0!</v>
      </c>
      <c r="BC47" s="66" t="e">
        <f>BC46/'Actual Recruitment by Site'!DC50*30</f>
        <v>#DIV/0!</v>
      </c>
      <c r="BD47" s="66" t="e">
        <f>BD46/'Actual Recruitment by Site'!DD50*30</f>
        <v>#DIV/0!</v>
      </c>
      <c r="BE47" s="66" t="e">
        <f>BE46/'Actual Recruitment by Site'!DE50*30</f>
        <v>#DIV/0!</v>
      </c>
      <c r="BF47" s="66" t="e">
        <f>BF46/'Actual Recruitment by Site'!DF50*30</f>
        <v>#DIV/0!</v>
      </c>
      <c r="BG47" s="66" t="e">
        <f>BG46/'Actual Recruitment by Site'!DG50*30</f>
        <v>#DIV/0!</v>
      </c>
      <c r="BH47" s="66" t="e">
        <f>BH46/'Actual Recruitment by Site'!DH50*30</f>
        <v>#DIV/0!</v>
      </c>
      <c r="BI47" s="66" t="e">
        <f>BI46/'Actual Recruitment by Site'!DI50*30</f>
        <v>#DIV/0!</v>
      </c>
      <c r="BJ47" s="66" t="e">
        <f>BJ46/'Actual Recruitment by Site'!DJ50*30</f>
        <v>#DIV/0!</v>
      </c>
    </row>
    <row r="48" spans="1:64" ht="43.8" thickBot="1" x14ac:dyDescent="0.35">
      <c r="B48" s="70" t="s">
        <v>164</v>
      </c>
      <c r="C48" s="67" t="e">
        <f>'Actual Recruitment by Site'!C47/Screening_Washout!C46</f>
        <v>#DIV/0!</v>
      </c>
      <c r="D48" s="68" t="e">
        <f>'Actual Recruitment by Site'!D47/Screening_Washout!D46</f>
        <v>#DIV/0!</v>
      </c>
      <c r="E48" s="68" t="e">
        <f>'Actual Recruitment by Site'!E47/Screening_Washout!E46</f>
        <v>#DIV/0!</v>
      </c>
      <c r="F48" s="68" t="e">
        <f>'Actual Recruitment by Site'!F47/Screening_Washout!F46</f>
        <v>#DIV/0!</v>
      </c>
      <c r="G48" s="68" t="e">
        <f>'Actual Recruitment by Site'!G47/Screening_Washout!G46</f>
        <v>#DIV/0!</v>
      </c>
      <c r="H48" s="68" t="e">
        <f>'Actual Recruitment by Site'!H47/Screening_Washout!H46</f>
        <v>#DIV/0!</v>
      </c>
      <c r="I48" s="68" t="e">
        <f>'Actual Recruitment by Site'!I47/Screening_Washout!I46</f>
        <v>#DIV/0!</v>
      </c>
      <c r="J48" s="69" t="e">
        <f>'Actual Recruitment by Site'!BJ47/Screening_Washout!J46</f>
        <v>#DIV/0!</v>
      </c>
      <c r="K48" s="69" t="e">
        <f>'Actual Recruitment by Site'!BK47/Screening_Washout!K46</f>
        <v>#DIV/0!</v>
      </c>
      <c r="L48" s="69" t="e">
        <f>'Actual Recruitment by Site'!BL47/Screening_Washout!L46</f>
        <v>#DIV/0!</v>
      </c>
      <c r="M48" s="69" t="e">
        <f>'Actual Recruitment by Site'!BM47/Screening_Washout!M46</f>
        <v>#DIV/0!</v>
      </c>
      <c r="N48" s="69" t="e">
        <f>'Actual Recruitment by Site'!BN47/Screening_Washout!N46</f>
        <v>#DIV/0!</v>
      </c>
      <c r="O48" s="69" t="e">
        <f>'Actual Recruitment by Site'!BO47/Screening_Washout!O46</f>
        <v>#DIV/0!</v>
      </c>
      <c r="P48" s="69" t="e">
        <f>'Actual Recruitment by Site'!BP47/Screening_Washout!P46</f>
        <v>#DIV/0!</v>
      </c>
      <c r="Q48" s="69" t="e">
        <f>'Actual Recruitment by Site'!BQ47/Screening_Washout!Q46</f>
        <v>#DIV/0!</v>
      </c>
      <c r="R48" s="69" t="e">
        <f>'Actual Recruitment by Site'!BR47/Screening_Washout!R46</f>
        <v>#DIV/0!</v>
      </c>
      <c r="S48" s="69" t="e">
        <f>'Actual Recruitment by Site'!BS47/Screening_Washout!S46</f>
        <v>#DIV/0!</v>
      </c>
      <c r="T48" s="69" t="e">
        <f>'Actual Recruitment by Site'!BT47/Screening_Washout!T46</f>
        <v>#DIV/0!</v>
      </c>
      <c r="U48" s="69" t="e">
        <f>'Actual Recruitment by Site'!BU47/Screening_Washout!U46</f>
        <v>#DIV/0!</v>
      </c>
      <c r="V48" s="69" t="e">
        <f>'Actual Recruitment by Site'!BV47/Screening_Washout!V46</f>
        <v>#DIV/0!</v>
      </c>
      <c r="W48" s="69" t="e">
        <f>'Actual Recruitment by Site'!BW47/Screening_Washout!W46</f>
        <v>#DIV/0!</v>
      </c>
      <c r="X48" s="69" t="e">
        <f>'Actual Recruitment by Site'!BX47/Screening_Washout!X46</f>
        <v>#DIV/0!</v>
      </c>
      <c r="Y48" s="69" t="e">
        <f>'Actual Recruitment by Site'!BY47/Screening_Washout!Y46</f>
        <v>#DIV/0!</v>
      </c>
      <c r="Z48" s="69" t="e">
        <f>'Actual Recruitment by Site'!BZ47/Screening_Washout!Z46</f>
        <v>#DIV/0!</v>
      </c>
      <c r="AA48" s="69" t="e">
        <f>'Actual Recruitment by Site'!CA47/Screening_Washout!AA46</f>
        <v>#DIV/0!</v>
      </c>
      <c r="AB48" s="69" t="e">
        <f>'Actual Recruitment by Site'!CB47/Screening_Washout!AB46</f>
        <v>#DIV/0!</v>
      </c>
      <c r="AC48" s="69" t="e">
        <f>'Actual Recruitment by Site'!CC47/Screening_Washout!AC46</f>
        <v>#DIV/0!</v>
      </c>
      <c r="AD48" s="69" t="e">
        <f>'Actual Recruitment by Site'!CD47/Screening_Washout!AD46</f>
        <v>#DIV/0!</v>
      </c>
      <c r="AE48" s="69" t="e">
        <f>'Actual Recruitment by Site'!CE47/Screening_Washout!AE46</f>
        <v>#DIV/0!</v>
      </c>
      <c r="AF48" s="69" t="e">
        <f>'Actual Recruitment by Site'!CF47/Screening_Washout!AF46</f>
        <v>#DIV/0!</v>
      </c>
      <c r="AG48" s="69" t="e">
        <f>'Actual Recruitment by Site'!CG47/Screening_Washout!AG46</f>
        <v>#DIV/0!</v>
      </c>
      <c r="AH48" s="69" t="e">
        <f>'Actual Recruitment by Site'!CH47/Screening_Washout!AH46</f>
        <v>#DIV/0!</v>
      </c>
      <c r="AI48" s="69" t="e">
        <f>'Actual Recruitment by Site'!CI47/Screening_Washout!AI46</f>
        <v>#DIV/0!</v>
      </c>
      <c r="AJ48" s="69" t="e">
        <f>'Actual Recruitment by Site'!CJ47/Screening_Washout!AJ46</f>
        <v>#DIV/0!</v>
      </c>
      <c r="AK48" s="69" t="e">
        <f>'Actual Recruitment by Site'!CK47/Screening_Washout!AK46</f>
        <v>#DIV/0!</v>
      </c>
      <c r="AL48" s="69" t="e">
        <f>'Actual Recruitment by Site'!CL47/Screening_Washout!AL46</f>
        <v>#DIV/0!</v>
      </c>
      <c r="AM48" s="69" t="e">
        <f>'Actual Recruitment by Site'!CM47/Screening_Washout!AM46</f>
        <v>#DIV/0!</v>
      </c>
      <c r="AN48" s="69" t="e">
        <f>'Actual Recruitment by Site'!CN47/Screening_Washout!AN46</f>
        <v>#DIV/0!</v>
      </c>
      <c r="AO48" s="69" t="e">
        <f>'Actual Recruitment by Site'!CO47/Screening_Washout!AO46</f>
        <v>#DIV/0!</v>
      </c>
      <c r="AP48" s="69" t="e">
        <f>'Actual Recruitment by Site'!CP47/Screening_Washout!AP46</f>
        <v>#DIV/0!</v>
      </c>
      <c r="AQ48" s="69" t="e">
        <f>'Actual Recruitment by Site'!CQ47/Screening_Washout!AQ46</f>
        <v>#DIV/0!</v>
      </c>
      <c r="AR48" s="69" t="e">
        <f>'Actual Recruitment by Site'!CR47/Screening_Washout!AR46</f>
        <v>#DIV/0!</v>
      </c>
      <c r="AS48" s="69" t="e">
        <f>'Actual Recruitment by Site'!CS47/Screening_Washout!AS46</f>
        <v>#DIV/0!</v>
      </c>
      <c r="AT48" s="69" t="e">
        <f>'Actual Recruitment by Site'!CT47/Screening_Washout!AT46</f>
        <v>#DIV/0!</v>
      </c>
      <c r="AU48" s="69" t="e">
        <f>'Actual Recruitment by Site'!CU47/Screening_Washout!AU46</f>
        <v>#DIV/0!</v>
      </c>
      <c r="AV48" s="69" t="e">
        <f>'Actual Recruitment by Site'!CV47/Screening_Washout!AV46</f>
        <v>#DIV/0!</v>
      </c>
      <c r="AW48" s="69" t="e">
        <f>'Actual Recruitment by Site'!CW47/Screening_Washout!AW46</f>
        <v>#DIV/0!</v>
      </c>
      <c r="AX48" s="69" t="e">
        <f>'Actual Recruitment by Site'!CX47/Screening_Washout!AX46</f>
        <v>#DIV/0!</v>
      </c>
      <c r="AY48" s="69" t="e">
        <f>'Actual Recruitment by Site'!CY47/Screening_Washout!AY46</f>
        <v>#DIV/0!</v>
      </c>
      <c r="AZ48" s="69" t="e">
        <f>'Actual Recruitment by Site'!CZ47/Screening_Washout!AZ46</f>
        <v>#DIV/0!</v>
      </c>
      <c r="BA48" s="69" t="e">
        <f>'Actual Recruitment by Site'!DA47/Screening_Washout!BA46</f>
        <v>#DIV/0!</v>
      </c>
      <c r="BB48" s="69" t="e">
        <f>'Actual Recruitment by Site'!DB47/Screening_Washout!BB46</f>
        <v>#DIV/0!</v>
      </c>
      <c r="BC48" s="69" t="e">
        <f>'Actual Recruitment by Site'!DC47/Screening_Washout!BC46</f>
        <v>#DIV/0!</v>
      </c>
      <c r="BD48" s="69" t="e">
        <f>'Actual Recruitment by Site'!DD47/Screening_Washout!BD46</f>
        <v>#DIV/0!</v>
      </c>
      <c r="BE48" s="69" t="e">
        <f>'Actual Recruitment by Site'!DE47/Screening_Washout!BE46</f>
        <v>#DIV/0!</v>
      </c>
      <c r="BF48" s="69" t="e">
        <f>'Actual Recruitment by Site'!DF47/Screening_Washout!BF46</f>
        <v>#DIV/0!</v>
      </c>
      <c r="BG48" s="69" t="e">
        <f>'Actual Recruitment by Site'!DG47/Screening_Washout!BG46</f>
        <v>#DIV/0!</v>
      </c>
      <c r="BH48" s="69" t="e">
        <f>'Actual Recruitment by Site'!DH47/Screening_Washout!BH46</f>
        <v>#DIV/0!</v>
      </c>
      <c r="BI48" s="69" t="e">
        <f>'Actual Recruitment by Site'!DI47/Screening_Washout!BI46</f>
        <v>#DIV/0!</v>
      </c>
      <c r="BJ48" s="69" t="e">
        <f>'Actual Recruitment by Site'!DJ47/Screening_Washout!BJ46</f>
        <v>#DIV/0!</v>
      </c>
    </row>
    <row r="49" spans="2:2" ht="15" customHeight="1" x14ac:dyDescent="0.3">
      <c r="B49" t="s">
        <v>0</v>
      </c>
    </row>
    <row r="50" spans="2:2" ht="14.4" x14ac:dyDescent="0.3">
      <c r="B50" s="87" t="s">
        <v>60</v>
      </c>
    </row>
  </sheetData>
  <mergeCells count="3">
    <mergeCell ref="BK5:BK6"/>
    <mergeCell ref="BL5:BL6"/>
    <mergeCell ref="A6:B6"/>
  </mergeCells>
  <conditionalFormatting sqref="C46:BJ46">
    <cfRule type="top10" dxfId="2" priority="59" rank="1"/>
  </conditionalFormatting>
  <conditionalFormatting sqref="C7:I7 G8:I9 J7:BJ16">
    <cfRule type="top10" dxfId="1" priority="46" rank="1"/>
  </conditionalFormatting>
  <conditionalFormatting sqref="C10:I19 C8:F9 J17:BJ19 C20:BJ45">
    <cfRule type="top10" dxfId="0" priority="41" rank="1"/>
  </conditionalFormatting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64705b-7b8e-455a-8d87-033e86e00802">
      <Terms xmlns="http://schemas.microsoft.com/office/infopath/2007/PartnerControls"/>
    </lcf76f155ced4ddcb4097134ff3c332f>
    <TaxCatchAll xmlns="95614e7e-616b-45dc-977d-d64f4ca97c79" xsi:nil="true"/>
    <SharedWithUsers xmlns="95614e7e-616b-45dc-977d-d64f4ca97c79">
      <UserInfo>
        <DisplayName>ECTU Trial Managers Members</DisplayName>
        <AccountId>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117BA4B6B047A6E31594D39FFE1C" ma:contentTypeVersion="17" ma:contentTypeDescription="Create a new document." ma:contentTypeScope="" ma:versionID="48f6eb336a7af84d1178091debd92234">
  <xsd:schema xmlns:xsd="http://www.w3.org/2001/XMLSchema" xmlns:xs="http://www.w3.org/2001/XMLSchema" xmlns:p="http://schemas.microsoft.com/office/2006/metadata/properties" xmlns:ns2="e464705b-7b8e-455a-8d87-033e86e00802" xmlns:ns3="95614e7e-616b-45dc-977d-d64f4ca97c79" targetNamespace="http://schemas.microsoft.com/office/2006/metadata/properties" ma:root="true" ma:fieldsID="04bbbd4b2ac435ef41425661c13baa9c" ns2:_="" ns3:_="">
    <xsd:import namespace="e464705b-7b8e-455a-8d87-033e86e00802"/>
    <xsd:import namespace="95614e7e-616b-45dc-977d-d64f4ca97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4705b-7b8e-455a-8d87-033e86e00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54eff52-6b6d-4e5f-a3b0-187f185b1d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14e7e-616b-45dc-977d-d64f4ca97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d8b4cec-32f3-4055-a45e-6153d0b7252e}" ma:internalName="TaxCatchAll" ma:showField="CatchAllData" ma:web="95614e7e-616b-45dc-977d-d64f4ca97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D2A5B4-D9EC-460B-86B5-9D5133F3F646}">
  <ds:schemaRefs>
    <ds:schemaRef ds:uri="http://schemas.microsoft.com/office/2006/metadata/properties"/>
    <ds:schemaRef ds:uri="http://schemas.microsoft.com/office/infopath/2007/PartnerControls"/>
    <ds:schemaRef ds:uri="e464705b-7b8e-455a-8d87-033e86e00802"/>
    <ds:schemaRef ds:uri="95614e7e-616b-45dc-977d-d64f4ca97c79"/>
  </ds:schemaRefs>
</ds:datastoreItem>
</file>

<file path=customXml/itemProps2.xml><?xml version="1.0" encoding="utf-8"?>
<ds:datastoreItem xmlns:ds="http://schemas.openxmlformats.org/officeDocument/2006/customXml" ds:itemID="{6A6E7120-8860-4AF8-86DF-8763EF7C1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64705b-7b8e-455a-8d87-033e86e00802"/>
    <ds:schemaRef ds:uri="95614e7e-616b-45dc-977d-d64f4ca97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933724-5C49-4B1E-9617-130AB59E07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Study Overview</vt:lpstr>
      <vt:lpstr>Gantt Chart</vt:lpstr>
      <vt:lpstr>Projected Feasibility Recruited</vt:lpstr>
      <vt:lpstr>Grant Projected recruitment</vt:lpstr>
      <vt:lpstr>Actual Recruitment by Site</vt:lpstr>
      <vt:lpstr>Projected vs Actual by Site</vt:lpstr>
      <vt:lpstr>Adjusted Projection by Site</vt:lpstr>
      <vt:lpstr>Final follow up_completed</vt:lpstr>
      <vt:lpstr>Screening_Washout</vt:lpstr>
    </vt:vector>
  </TitlesOfParts>
  <Manager/>
  <Company>University of Edinburgh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IRVINE Sîan</dc:creator>
  <cp:keywords/>
  <dc:description/>
  <cp:lastModifiedBy>Tanya Tharakan</cp:lastModifiedBy>
  <cp:revision/>
  <dcterms:created xsi:type="dcterms:W3CDTF">2023-03-28T10:27:20Z</dcterms:created>
  <dcterms:modified xsi:type="dcterms:W3CDTF">2024-12-03T14:16:07Z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0x010100CEE0117BA4B6B047A6E31594D39FFE1C</vt:lpwstr>
  </property>
  <property fmtid="{D5CDD505-2E9C-101B-9397-08002B2CF9AE}" pid="3" name="MediaServiceImageTags">
    <vt:lpwstr/>
  </property>
</Properties>
</file>